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4.jpeg" ContentType="image/jpeg"/>
  <Override PartName="/xl/media/image3.jpeg" ContentType="image/jpeg"/>
  <Override PartName="/xl/media/image5.jpeg" ContentType="image/jpeg"/>
  <Override PartName="/xl/media/image6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 -mac" sheetId="1" state="visible" r:id="rId2"/>
    <sheet name="copy" sheetId="2" state="visible" r:id="rId3"/>
    <sheet name="co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<sst xmlns="http://schemas.openxmlformats.org/spreadsheetml/2006/main" count="1019" uniqueCount="146">
  <si>
    <t xml:space="preserve">ど</t>
  </si>
  <si>
    <t xml:space="preserve">１８０÷３.14..</t>
  </si>
  <si>
    <t xml:space="preserve">÷　５７.３</t>
  </si>
  <si>
    <t xml:space="preserve">＝</t>
  </si>
  <si>
    <t xml:space="preserve">　らじあん</t>
  </si>
  <si>
    <t xml:space="preserve">およそ</t>
  </si>
  <si>
    <r>
      <rPr>
        <sz val="20"/>
        <rFont val="Microsoft YaHei"/>
        <family val="2"/>
        <charset val="128"/>
      </rPr>
      <t xml:space="preserve"> </t>
    </r>
    <r>
      <rPr>
        <sz val="20"/>
        <rFont val="AR Pゴシック体M"/>
        <family val="3"/>
        <charset val="128"/>
      </rPr>
      <t xml:space="preserve">コサイン</t>
    </r>
  </si>
  <si>
    <t xml:space="preserve">≒</t>
  </si>
  <si>
    <t xml:space="preserve">-</t>
  </si>
  <si>
    <t xml:space="preserve">ラジアン２乗</t>
  </si>
  <si>
    <t xml:space="preserve">＋</t>
  </si>
  <si>
    <t xml:space="preserve">ラジアン４乗</t>
  </si>
  <si>
    <t xml:space="preserve">ラジアン６乗</t>
  </si>
  <si>
    <t xml:space="preserve">ラジアン８乗</t>
  </si>
  <si>
    <r>
      <rPr>
        <sz val="10"/>
        <rFont val="Microsoft YaHei"/>
        <family val="2"/>
        <charset val="128"/>
      </rPr>
      <t xml:space="preserve">ラジアン</t>
    </r>
    <r>
      <rPr>
        <sz val="10"/>
        <rFont val="Arial"/>
        <family val="2"/>
        <charset val="128"/>
      </rPr>
      <t xml:space="preserve">10</t>
    </r>
    <r>
      <rPr>
        <sz val="10"/>
        <rFont val="Microsoft YaHei"/>
        <family val="2"/>
        <charset val="128"/>
      </rPr>
      <t xml:space="preserve">乗</t>
    </r>
  </si>
  <si>
    <t xml:space="preserve">←　計算結果</t>
  </si>
  <si>
    <t xml:space="preserve">　　　↓</t>
  </si>
  <si>
    <t xml:space="preserve">deg</t>
  </si>
  <si>
    <t xml:space="preserve">rad</t>
  </si>
  <si>
    <t xml:space="preserve">y</t>
  </si>
  <si>
    <r>
      <rPr>
        <sz val="10"/>
        <color rgb="FFA9A9A9"/>
        <rFont val="Arial"/>
        <family val="2"/>
        <charset val="128"/>
      </rPr>
      <t xml:space="preserve">∠ 57.2957 </t>
    </r>
    <r>
      <rPr>
        <sz val="10"/>
        <color rgb="FFA9A9A9"/>
        <rFont val="Microsoft YaHei"/>
        <family val="2"/>
        <charset val="128"/>
      </rPr>
      <t xml:space="preserve">度 　≒　 ∠ １ </t>
    </r>
    <r>
      <rPr>
        <sz val="8"/>
        <color rgb="FFA9A9A9"/>
        <rFont val="Microsoft YaHei"/>
        <family val="2"/>
        <charset val="128"/>
      </rPr>
      <t xml:space="preserve">ラジアン</t>
    </r>
  </si>
  <si>
    <r>
      <rPr>
        <sz val="10"/>
        <color rgb="FFCD5C5C"/>
        <rFont val="Microsoft YaHei"/>
        <family val="2"/>
        <charset val="128"/>
      </rPr>
      <t xml:space="preserve">およそコサイン ≒  １－｛</t>
    </r>
    <r>
      <rPr>
        <sz val="10"/>
        <color rgb="FFCD5C5C"/>
        <rFont val="Arial"/>
        <family val="2"/>
        <charset val="128"/>
      </rPr>
      <t xml:space="preserve">(</t>
    </r>
    <r>
      <rPr>
        <sz val="10"/>
        <color rgb="FFCD5C5C"/>
        <rFont val="Microsoft YaHei"/>
        <family val="2"/>
        <charset val="128"/>
      </rPr>
      <t xml:space="preserve">角度</t>
    </r>
    <r>
      <rPr>
        <sz val="10"/>
        <color rgb="FFCD5C5C"/>
        <rFont val="Arial"/>
        <family val="2"/>
        <charset val="128"/>
      </rPr>
      <t xml:space="preserve">÷57.3) </t>
    </r>
    <r>
      <rPr>
        <vertAlign val="superscript"/>
        <sz val="12"/>
        <color rgb="FFCD5C5C"/>
        <rFont val="Arial"/>
        <family val="2"/>
        <charset val="128"/>
      </rPr>
      <t xml:space="preserve">2</t>
    </r>
    <r>
      <rPr>
        <sz val="10"/>
        <color rgb="FFCD5C5C"/>
        <rFont val="Arial"/>
        <family val="2"/>
        <charset val="128"/>
      </rPr>
      <t xml:space="preserve"> ÷ 2</t>
    </r>
    <r>
      <rPr>
        <sz val="10"/>
        <color rgb="FFCD5C5C"/>
        <rFont val="Microsoft YaHei"/>
        <family val="2"/>
        <charset val="128"/>
      </rPr>
      <t xml:space="preserve">｝ </t>
    </r>
    <r>
      <rPr>
        <sz val="10"/>
        <color rgb="FFCD5C5C"/>
        <rFont val="Arial"/>
        <family val="2"/>
        <charset val="128"/>
      </rPr>
      <t xml:space="preserve">+</t>
    </r>
    <r>
      <rPr>
        <sz val="10"/>
        <color rgb="FFCD5C5C"/>
        <rFont val="Microsoft YaHei"/>
        <family val="2"/>
        <charset val="128"/>
      </rPr>
      <t xml:space="preserve">｛</t>
    </r>
    <r>
      <rPr>
        <sz val="10"/>
        <color rgb="FFCD5C5C"/>
        <rFont val="Arial"/>
        <family val="2"/>
        <charset val="128"/>
      </rPr>
      <t xml:space="preserve">(</t>
    </r>
    <r>
      <rPr>
        <sz val="10"/>
        <color rgb="FFCD5C5C"/>
        <rFont val="Microsoft YaHei"/>
        <family val="2"/>
        <charset val="128"/>
      </rPr>
      <t xml:space="preserve">角度</t>
    </r>
    <r>
      <rPr>
        <sz val="10"/>
        <color rgb="FFCD5C5C"/>
        <rFont val="Arial"/>
        <family val="2"/>
        <charset val="128"/>
      </rPr>
      <t xml:space="preserve">÷57.3) </t>
    </r>
    <r>
      <rPr>
        <vertAlign val="superscript"/>
        <sz val="12"/>
        <color rgb="FFCD5C5C"/>
        <rFont val="Arial"/>
        <family val="2"/>
        <charset val="128"/>
      </rPr>
      <t xml:space="preserve">4</t>
    </r>
    <r>
      <rPr>
        <sz val="10"/>
        <color rgb="FFCD5C5C"/>
        <rFont val="Arial"/>
        <family val="2"/>
        <charset val="128"/>
      </rPr>
      <t xml:space="preserve"> ÷ 24</t>
    </r>
    <r>
      <rPr>
        <sz val="10"/>
        <color rgb="FFCD5C5C"/>
        <rFont val="Microsoft YaHei"/>
        <family val="2"/>
        <charset val="128"/>
      </rPr>
      <t xml:space="preserve">｝ －｛</t>
    </r>
    <r>
      <rPr>
        <sz val="10"/>
        <color rgb="FFCD5C5C"/>
        <rFont val="Arial"/>
        <family val="2"/>
        <charset val="128"/>
      </rPr>
      <t xml:space="preserve">(</t>
    </r>
    <r>
      <rPr>
        <sz val="10"/>
        <color rgb="FFCD5C5C"/>
        <rFont val="Microsoft YaHei"/>
        <family val="2"/>
        <charset val="128"/>
      </rPr>
      <t xml:space="preserve">角度</t>
    </r>
    <r>
      <rPr>
        <sz val="10"/>
        <color rgb="FFCD5C5C"/>
        <rFont val="Arial"/>
        <family val="2"/>
        <charset val="128"/>
      </rPr>
      <t xml:space="preserve">÷57.3) </t>
    </r>
    <r>
      <rPr>
        <vertAlign val="superscript"/>
        <sz val="12"/>
        <color rgb="FFCD5C5C"/>
        <rFont val="Arial"/>
        <family val="2"/>
        <charset val="128"/>
      </rPr>
      <t xml:space="preserve">6</t>
    </r>
    <r>
      <rPr>
        <sz val="10"/>
        <color rgb="FFCD5C5C"/>
        <rFont val="Arial"/>
        <family val="2"/>
        <charset val="128"/>
      </rPr>
      <t xml:space="preserve"> ÷ 720</t>
    </r>
    <r>
      <rPr>
        <sz val="10"/>
        <color rgb="FFCD5C5C"/>
        <rFont val="Microsoft YaHei"/>
        <family val="2"/>
        <charset val="128"/>
      </rPr>
      <t xml:space="preserve">｝</t>
    </r>
    <r>
      <rPr>
        <sz val="10"/>
        <color rgb="FFCD5C5C"/>
        <rFont val="Arial"/>
        <family val="2"/>
        <charset val="128"/>
      </rPr>
      <t xml:space="preserve">+</t>
    </r>
    <r>
      <rPr>
        <sz val="10"/>
        <color rgb="FFCD5C5C"/>
        <rFont val="Microsoft YaHei"/>
        <family val="2"/>
        <charset val="128"/>
      </rPr>
      <t xml:space="preserve">｛</t>
    </r>
    <r>
      <rPr>
        <sz val="10"/>
        <color rgb="FFCD5C5C"/>
        <rFont val="Arial"/>
        <family val="2"/>
        <charset val="128"/>
      </rPr>
      <t xml:space="preserve">(</t>
    </r>
    <r>
      <rPr>
        <sz val="10"/>
        <color rgb="FFCD5C5C"/>
        <rFont val="Microsoft YaHei"/>
        <family val="2"/>
        <charset val="128"/>
      </rPr>
      <t xml:space="preserve">角度</t>
    </r>
    <r>
      <rPr>
        <sz val="10"/>
        <color rgb="FFCD5C5C"/>
        <rFont val="Arial"/>
        <family val="2"/>
        <charset val="128"/>
      </rPr>
      <t xml:space="preserve">÷57.3) </t>
    </r>
    <r>
      <rPr>
        <vertAlign val="superscript"/>
        <sz val="12"/>
        <color rgb="FFCD5C5C"/>
        <rFont val="Arial"/>
        <family val="2"/>
        <charset val="128"/>
      </rPr>
      <t xml:space="preserve">8</t>
    </r>
    <r>
      <rPr>
        <sz val="10"/>
        <color rgb="FFCD5C5C"/>
        <rFont val="Arial"/>
        <family val="2"/>
        <charset val="128"/>
      </rPr>
      <t xml:space="preserve"> ÷ 40320</t>
    </r>
    <r>
      <rPr>
        <sz val="10"/>
        <color rgb="FFCD5C5C"/>
        <rFont val="Microsoft YaHei"/>
        <family val="2"/>
        <charset val="128"/>
      </rPr>
      <t xml:space="preserve">｝ －｛</t>
    </r>
    <r>
      <rPr>
        <sz val="10"/>
        <color rgb="FFCD5C5C"/>
        <rFont val="Arial"/>
        <family val="2"/>
        <charset val="128"/>
      </rPr>
      <t xml:space="preserve">(</t>
    </r>
    <r>
      <rPr>
        <sz val="10"/>
        <color rgb="FFCD5C5C"/>
        <rFont val="Microsoft YaHei"/>
        <family val="2"/>
        <charset val="128"/>
      </rPr>
      <t xml:space="preserve">角度</t>
    </r>
    <r>
      <rPr>
        <sz val="10"/>
        <color rgb="FFCD5C5C"/>
        <rFont val="Arial"/>
        <family val="2"/>
        <charset val="128"/>
      </rPr>
      <t xml:space="preserve">÷57.3) </t>
    </r>
    <r>
      <rPr>
        <vertAlign val="superscript"/>
        <sz val="12"/>
        <color rgb="FFCD5C5C"/>
        <rFont val="Arial"/>
        <family val="2"/>
        <charset val="128"/>
      </rPr>
      <t xml:space="preserve">10</t>
    </r>
    <r>
      <rPr>
        <sz val="10"/>
        <color rgb="FFCD5C5C"/>
        <rFont val="Arial"/>
        <family val="2"/>
        <charset val="128"/>
      </rPr>
      <t xml:space="preserve"> ÷ 3628800</t>
    </r>
    <r>
      <rPr>
        <sz val="10"/>
        <color rgb="FFCD5C5C"/>
        <rFont val="Microsoft YaHei"/>
        <family val="2"/>
        <charset val="128"/>
      </rPr>
      <t xml:space="preserve">｝  </t>
    </r>
  </si>
  <si>
    <r>
      <rPr>
        <sz val="10"/>
        <color rgb="FF696969"/>
        <rFont val="Arial"/>
        <family val="2"/>
        <charset val="128"/>
      </rPr>
      <t xml:space="preserve">    cos </t>
    </r>
    <r>
      <rPr>
        <sz val="8"/>
        <color rgb="FF696969"/>
        <rFont val="Arial"/>
        <family val="2"/>
        <charset val="128"/>
      </rPr>
      <t xml:space="preserve">(</t>
    </r>
    <r>
      <rPr>
        <sz val="8"/>
        <color rgb="FF696969"/>
        <rFont val="Microsoft YaHei"/>
        <family val="2"/>
        <charset val="128"/>
      </rPr>
      <t xml:space="preserve">入力</t>
    </r>
    <r>
      <rPr>
        <sz val="8"/>
        <color rgb="FF696969"/>
        <rFont val="Arial"/>
        <family val="2"/>
        <charset val="128"/>
      </rPr>
      <t xml:space="preserve">)  </t>
    </r>
    <r>
      <rPr>
        <sz val="10"/>
        <color rgb="FF696969"/>
        <rFont val="Arial"/>
        <family val="2"/>
        <charset val="128"/>
      </rPr>
      <t xml:space="preserve"> =   1  –</t>
    </r>
    <r>
      <rPr>
        <sz val="8"/>
        <color rgb="FF696969"/>
        <rFont val="Arial"/>
        <family val="2"/>
        <charset val="128"/>
      </rPr>
      <t xml:space="preserve"> ( ( ( </t>
    </r>
    <r>
      <rPr>
        <sz val="7"/>
        <color rgb="FF696969"/>
        <rFont val="Arial"/>
        <family val="2"/>
        <charset val="128"/>
      </rPr>
      <t xml:space="preserve">(</t>
    </r>
    <r>
      <rPr>
        <sz val="7"/>
        <color rgb="FF696969"/>
        <rFont val="Microsoft YaHei"/>
        <family val="2"/>
        <charset val="128"/>
      </rPr>
      <t xml:space="preserve">入力</t>
    </r>
    <r>
      <rPr>
        <sz val="7"/>
        <color rgb="FF696969"/>
        <rFont val="Arial"/>
        <family val="2"/>
        <charset val="128"/>
      </rPr>
      <t xml:space="preserve">)</t>
    </r>
    <r>
      <rPr>
        <sz val="8"/>
        <color rgb="FF696969"/>
        <rFont val="Arial"/>
        <family val="2"/>
        <charset val="128"/>
      </rPr>
      <t xml:space="preserve"> / 57.3 ) ^2 ) / 2 ) +  ( ( ( </t>
    </r>
    <r>
      <rPr>
        <sz val="7"/>
        <color rgb="FF696969"/>
        <rFont val="Arial"/>
        <family val="2"/>
        <charset val="128"/>
      </rPr>
      <t xml:space="preserve">(</t>
    </r>
    <r>
      <rPr>
        <sz val="7"/>
        <color rgb="FF696969"/>
        <rFont val="Microsoft YaHei"/>
        <family val="2"/>
        <charset val="128"/>
      </rPr>
      <t xml:space="preserve">入力</t>
    </r>
    <r>
      <rPr>
        <sz val="7"/>
        <color rgb="FF696969"/>
        <rFont val="Arial"/>
        <family val="2"/>
        <charset val="128"/>
      </rPr>
      <t xml:space="preserve">)</t>
    </r>
    <r>
      <rPr>
        <sz val="8"/>
        <color rgb="FF696969"/>
        <rFont val="Arial"/>
        <family val="2"/>
        <charset val="128"/>
      </rPr>
      <t xml:space="preserve"> / 57.3 ) ^4 ) / 24 )  -   ( ( ( </t>
    </r>
    <r>
      <rPr>
        <sz val="7"/>
        <color rgb="FF696969"/>
        <rFont val="Arial"/>
        <family val="2"/>
        <charset val="128"/>
      </rPr>
      <t xml:space="preserve">(</t>
    </r>
    <r>
      <rPr>
        <sz val="7"/>
        <color rgb="FF696969"/>
        <rFont val="Microsoft YaHei"/>
        <family val="2"/>
        <charset val="128"/>
      </rPr>
      <t xml:space="preserve">入力</t>
    </r>
    <r>
      <rPr>
        <sz val="7"/>
        <color rgb="FF696969"/>
        <rFont val="Arial"/>
        <family val="2"/>
        <charset val="128"/>
      </rPr>
      <t xml:space="preserve">)</t>
    </r>
    <r>
      <rPr>
        <sz val="8"/>
        <color rgb="FF696969"/>
        <rFont val="Arial"/>
        <family val="2"/>
        <charset val="128"/>
      </rPr>
      <t xml:space="preserve"> / 57.3 ) ^6 ) / 720 )  +   ( ( ( </t>
    </r>
    <r>
      <rPr>
        <sz val="7"/>
        <color rgb="FF696969"/>
        <rFont val="Arial"/>
        <family val="2"/>
        <charset val="128"/>
      </rPr>
      <t xml:space="preserve">(</t>
    </r>
    <r>
      <rPr>
        <sz val="7"/>
        <color rgb="FF696969"/>
        <rFont val="Microsoft YaHei"/>
        <family val="2"/>
        <charset val="128"/>
      </rPr>
      <t xml:space="preserve">入力</t>
    </r>
    <r>
      <rPr>
        <sz val="7"/>
        <color rgb="FF696969"/>
        <rFont val="Arial"/>
        <family val="2"/>
        <charset val="128"/>
      </rPr>
      <t xml:space="preserve">)</t>
    </r>
    <r>
      <rPr>
        <sz val="8"/>
        <color rgb="FF696969"/>
        <rFont val="Arial"/>
        <family val="2"/>
        <charset val="128"/>
      </rPr>
      <t xml:space="preserve"> / 57.3 ) ^8 ) / 40320 ) -  ( ( ( </t>
    </r>
    <r>
      <rPr>
        <sz val="7"/>
        <color rgb="FF696969"/>
        <rFont val="Arial"/>
        <family val="2"/>
        <charset val="128"/>
      </rPr>
      <t xml:space="preserve">(</t>
    </r>
    <r>
      <rPr>
        <sz val="7"/>
        <color rgb="FF696969"/>
        <rFont val="Microsoft YaHei"/>
        <family val="2"/>
        <charset val="128"/>
      </rPr>
      <t xml:space="preserve">入力</t>
    </r>
    <r>
      <rPr>
        <sz val="7"/>
        <color rgb="FF696969"/>
        <rFont val="Arial"/>
        <family val="2"/>
        <charset val="128"/>
      </rPr>
      <t xml:space="preserve">)</t>
    </r>
    <r>
      <rPr>
        <sz val="8"/>
        <color rgb="FF696969"/>
        <rFont val="Arial"/>
        <family val="2"/>
        <charset val="128"/>
      </rPr>
      <t xml:space="preserve"> / 57.3 ) ^10 ) / 3628800 )</t>
    </r>
  </si>
  <si>
    <t xml:space="preserve">ラジアン</t>
  </si>
  <si>
    <r>
      <rPr>
        <sz val="10"/>
        <rFont val="Microsoft YaHei"/>
        <family val="2"/>
        <charset val="128"/>
      </rPr>
      <t xml:space="preserve">   コサイン     </t>
    </r>
    <r>
      <rPr>
        <sz val="10"/>
        <rFont val="Arial"/>
        <family val="2"/>
        <charset val="128"/>
      </rPr>
      <t xml:space="preserve">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</si>
  <si>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 </t>
    </r>
    <r>
      <rPr>
        <sz val="10"/>
        <rFont val="Arial"/>
        <family val="2"/>
        <charset val="128"/>
      </rPr>
      <t xml:space="preserve">15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</si>
  <si>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 </t>
    </r>
    <r>
      <rPr>
        <sz val="10"/>
        <rFont val="Arial"/>
        <family val="2"/>
        <charset val="128"/>
      </rPr>
      <t xml:space="preserve">30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</si>
  <si>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 </t>
    </r>
    <r>
      <rPr>
        <sz val="10"/>
        <rFont val="Arial"/>
        <family val="2"/>
        <charset val="128"/>
      </rPr>
      <t xml:space="preserve">45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</si>
  <si>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 </t>
    </r>
    <r>
      <rPr>
        <sz val="10"/>
        <rFont val="Arial"/>
        <family val="2"/>
        <charset val="128"/>
      </rPr>
      <t xml:space="preserve">60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</si>
  <si>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 </t>
    </r>
    <r>
      <rPr>
        <sz val="10"/>
        <rFont val="Arial"/>
        <family val="2"/>
        <charset val="128"/>
      </rPr>
      <t xml:space="preserve">75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</si>
  <si>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 </t>
    </r>
    <r>
      <rPr>
        <sz val="10"/>
        <rFont val="Arial"/>
        <family val="2"/>
        <charset val="128"/>
      </rPr>
      <t xml:space="preserve">90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</si>
  <si>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105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</si>
  <si>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120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</si>
  <si>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135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</si>
  <si>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</t>
    </r>
    <r>
      <rPr>
        <sz val="10"/>
        <rFont val="Arial"/>
        <family val="2"/>
        <charset val="128"/>
      </rPr>
      <t xml:space="preserve">150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</si>
  <si>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165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</si>
  <si>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180 </t>
    </r>
    <r>
      <rPr>
        <sz val="10"/>
        <rFont val="Microsoft YaHei"/>
        <family val="2"/>
        <charset val="128"/>
      </rPr>
      <t xml:space="preserve">度  ≒ </t>
    </r>
  </si>
  <si>
    <t xml:space="preserve">=</t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</si>
  <si>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195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</si>
  <si>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210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</si>
  <si>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225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</si>
  <si>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240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</si>
  <si>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255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</si>
  <si>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270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</si>
  <si>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285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</si>
  <si>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</t>
    </r>
    <r>
      <rPr>
        <sz val="10"/>
        <rFont val="Arial"/>
        <family val="2"/>
        <charset val="128"/>
      </rPr>
      <t xml:space="preserve">300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</si>
  <si>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</t>
    </r>
    <r>
      <rPr>
        <sz val="10"/>
        <rFont val="Arial"/>
        <family val="2"/>
        <charset val="128"/>
      </rPr>
      <t xml:space="preserve">315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</si>
  <si>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 </t>
    </r>
    <r>
      <rPr>
        <sz val="10"/>
        <rFont val="Arial"/>
        <family val="2"/>
        <charset val="128"/>
      </rPr>
      <t xml:space="preserve">330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</si>
  <si>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</t>
    </r>
    <r>
      <rPr>
        <sz val="10"/>
        <rFont val="Arial"/>
        <family val="2"/>
        <charset val="128"/>
      </rPr>
      <t xml:space="preserve">345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</si>
  <si>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 </t>
    </r>
    <r>
      <rPr>
        <sz val="10"/>
        <rFont val="Arial"/>
        <family val="2"/>
        <charset val="128"/>
      </rPr>
      <t xml:space="preserve">360 </t>
    </r>
    <r>
      <rPr>
        <sz val="10"/>
        <rFont val="Microsoft YaHei"/>
        <family val="2"/>
        <charset val="128"/>
      </rPr>
      <t xml:space="preserve">度  ≒ </t>
    </r>
  </si>
  <si>
    <t xml:space="preserve">コサインマクローリン</t>
  </si>
  <si>
    <t xml:space="preserve">パイラジアン　▽　　↓</t>
  </si>
  <si>
    <t xml:space="preserve">偶偶プラスぐみ</t>
  </si>
  <si>
    <t xml:space="preserve">偶奇マイナスぐみ</t>
  </si>
  <si>
    <t xml:space="preserve">0.0 πrad</t>
  </si>
  <si>
    <t xml:space="preserve">0.1 πrad</t>
  </si>
  <si>
    <t xml:space="preserve">0.2 πrad</t>
  </si>
  <si>
    <t xml:space="preserve">0.3 πrad</t>
  </si>
  <si>
    <t xml:space="preserve">0.4 πrad</t>
  </si>
  <si>
    <t xml:space="preserve">0.5 πrad</t>
  </si>
  <si>
    <t xml:space="preserve">0.6 πrad</t>
  </si>
  <si>
    <t xml:space="preserve">0.7 πrad</t>
  </si>
  <si>
    <t xml:space="preserve">0.8 πrad</t>
  </si>
  <si>
    <t xml:space="preserve">0.9 πrad</t>
  </si>
  <si>
    <t xml:space="preserve">1.0 πrad</t>
  </si>
  <si>
    <t xml:space="preserve">０ラジアン</t>
  </si>
  <si>
    <t xml:space="preserve">ー</t>
  </si>
  <si>
    <t xml:space="preserve">１ラジアン</t>
  </si>
  <si>
    <t xml:space="preserve">２ラジアン</t>
  </si>
  <si>
    <t xml:space="preserve">３ラジアン</t>
  </si>
  <si>
    <t xml:space="preserve">------</t>
  </si>
  <si>
    <r>
      <rPr>
        <sz val="15"/>
        <color rgb="FFFFFFFF"/>
        <rFont val="Microsoft YaHei"/>
        <family val="2"/>
        <charset val="128"/>
      </rPr>
      <t xml:space="preserve">マイナス角度</t>
    </r>
    <r>
      <rPr>
        <sz val="11"/>
        <color rgb="FFFFFFFF"/>
        <rFont val="Microsoft YaHei"/>
        <family val="2"/>
        <charset val="128"/>
      </rPr>
      <t xml:space="preserve">をしらべる</t>
    </r>
  </si>
  <si>
    <r>
      <rPr>
        <u val="single"/>
        <sz val="10"/>
        <color rgb="FF0000FF"/>
        <rFont val="Microsoft YaHei"/>
        <family val="2"/>
        <charset val="128"/>
      </rPr>
      <t xml:space="preserve">けっきょく</t>
    </r>
    <r>
      <rPr>
        <sz val="10"/>
        <rFont val="Microsoft YaHei"/>
        <family val="2"/>
        <charset val="128"/>
      </rPr>
      <t xml:space="preserve">  </t>
    </r>
    <r>
      <rPr>
        <sz val="10"/>
        <rFont val="Arial"/>
        <family val="2"/>
        <charset val="128"/>
      </rPr>
      <t xml:space="preserve">( </t>
    </r>
    <r>
      <rPr>
        <sz val="10"/>
        <rFont val="Microsoft YaHei"/>
        <family val="2"/>
        <charset val="128"/>
      </rPr>
      <t xml:space="preserve">下線部分 </t>
    </r>
    <r>
      <rPr>
        <sz val="10"/>
        <rFont val="Arial"/>
        <family val="2"/>
        <charset val="128"/>
      </rPr>
      <t xml:space="preserve">) </t>
    </r>
    <r>
      <rPr>
        <sz val="10"/>
        <rFont val="Microsoft YaHei"/>
        <family val="2"/>
        <charset val="128"/>
      </rPr>
      <t xml:space="preserve">偶数乗 なので マイナスはプラスにかわる</t>
    </r>
  </si>
  <si>
    <t xml:space="preserve">ということは プラス角度もマイナス角度もおなじ値になる</t>
  </si>
  <si>
    <r>
      <rPr>
        <sz val="10"/>
        <rFont val="Microsoft YaHei"/>
        <family val="2"/>
        <charset val="128"/>
      </rPr>
      <t xml:space="preserve">   コサイン マイナス </t>
    </r>
    <r>
      <rPr>
        <sz val="10"/>
        <rFont val="Arial"/>
        <family val="2"/>
        <charset val="128"/>
      </rPr>
      <t xml:space="preserve">30 </t>
    </r>
    <r>
      <rPr>
        <sz val="10"/>
        <rFont val="Microsoft YaHei"/>
        <family val="2"/>
        <charset val="128"/>
      </rPr>
      <t xml:space="preserve">度  ≒ </t>
    </r>
  </si>
  <si>
    <r>
      <rPr>
        <sz val="10"/>
        <rFont val="Microsoft YaHei"/>
        <family val="2"/>
        <charset val="128"/>
      </rPr>
      <t xml:space="preserve">   コサイン マイナス </t>
    </r>
    <r>
      <rPr>
        <sz val="10"/>
        <rFont val="Arial"/>
        <family val="2"/>
        <charset val="128"/>
      </rPr>
      <t xml:space="preserve">15 </t>
    </r>
    <r>
      <rPr>
        <sz val="10"/>
        <rFont val="Microsoft YaHei"/>
        <family val="2"/>
        <charset val="128"/>
      </rPr>
      <t xml:space="preserve">度  ≒ </t>
    </r>
  </si>
  <si>
    <t xml:space="preserve">e</t>
  </si>
  <si>
    <t xml:space="preserve">セーブせずにけす　５７．３にかえる</t>
  </si>
  <si>
    <t xml:space="preserve">セーブせずにけす　５７．３にかえた</t>
  </si>
  <si>
    <r>
      <rPr>
        <sz val="10"/>
        <rFont val="Arial"/>
        <family val="2"/>
        <charset val="128"/>
      </rPr>
      <t xml:space="preserve">×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LOG</t>
    </r>
  </si>
  <si>
    <t xml:space="preserve">O … LN</t>
  </si>
  <si>
    <t xml:space="preserve">奇数　偶数　</t>
  </si>
  <si>
    <t xml:space="preserve">1.5707963-0.5-0.009375-0.00034877232   -0.00059339735243 -</t>
  </si>
  <si>
    <t xml:space="preserve">→　ログ　は　ロン　で→　でも　できる　→</t>
  </si>
  <si>
    <r>
      <rPr>
        <sz val="10"/>
        <rFont val="Microsoft YaHei"/>
        <family val="2"/>
        <charset val="128"/>
      </rPr>
      <t xml:space="preserve">　　　　　　　　</t>
    </r>
    <r>
      <rPr>
        <sz val="10"/>
        <rFont val="Arial"/>
        <family val="2"/>
        <charset val="128"/>
      </rPr>
      <t xml:space="preserve">7</t>
    </r>
    <r>
      <rPr>
        <sz val="10"/>
        <rFont val="Microsoft YaHei"/>
        <family val="2"/>
        <charset val="128"/>
      </rPr>
      <t xml:space="preserve">乗クオリティー　</t>
    </r>
    <r>
      <rPr>
        <sz val="10"/>
        <rFont val="Arial"/>
        <family val="2"/>
        <charset val="128"/>
      </rPr>
      <t xml:space="preserve">60.7950...°     </t>
    </r>
  </si>
  <si>
    <r>
      <rPr>
        <sz val="10"/>
        <rFont val="Arial"/>
        <family val="2"/>
        <charset val="128"/>
      </rPr>
      <t xml:space="preserve">!!…</t>
    </r>
    <r>
      <rPr>
        <sz val="10"/>
        <rFont val="Microsoft YaHei"/>
        <family val="2"/>
        <charset val="128"/>
      </rPr>
      <t xml:space="preserve">ひとつとばし階乗　　６</t>
    </r>
    <r>
      <rPr>
        <sz val="10"/>
        <rFont val="Arial"/>
        <family val="2"/>
        <charset val="128"/>
      </rPr>
      <t xml:space="preserve">!!</t>
    </r>
    <r>
      <rPr>
        <sz val="10"/>
        <rFont val="Microsoft YaHei"/>
        <family val="2"/>
        <charset val="128"/>
      </rPr>
      <t xml:space="preserve">＝６</t>
    </r>
    <r>
      <rPr>
        <sz val="10"/>
        <rFont val="Arial"/>
        <family val="2"/>
        <charset val="128"/>
      </rPr>
      <t xml:space="preserve">×</t>
    </r>
    <r>
      <rPr>
        <sz val="10"/>
        <rFont val="Microsoft YaHei"/>
        <family val="2"/>
        <charset val="128"/>
      </rPr>
      <t xml:space="preserve">４</t>
    </r>
    <r>
      <rPr>
        <sz val="10"/>
        <rFont val="Arial"/>
        <family val="2"/>
        <charset val="128"/>
      </rPr>
      <t xml:space="preserve">×</t>
    </r>
    <r>
      <rPr>
        <sz val="10"/>
        <rFont val="Microsoft YaHei"/>
        <family val="2"/>
        <charset val="128"/>
      </rPr>
      <t xml:space="preserve">２＝４８     </t>
    </r>
    <r>
      <rPr>
        <sz val="10"/>
        <rFont val="Arial"/>
        <family val="2"/>
        <charset val="128"/>
      </rPr>
      <t xml:space="preserve">(0!!=1)</t>
    </r>
  </si>
  <si>
    <r>
      <rPr>
        <sz val="10"/>
        <rFont val="Microsoft YaHei"/>
        <family val="2"/>
        <charset val="128"/>
      </rPr>
      <t xml:space="preserve">　　　　　　    </t>
    </r>
    <r>
      <rPr>
        <sz val="10"/>
        <rFont val="Arial"/>
        <family val="2"/>
        <charset val="128"/>
      </rPr>
      <t xml:space="preserve">9</t>
    </r>
    <r>
      <rPr>
        <sz val="10"/>
        <rFont val="Microsoft YaHei"/>
        <family val="2"/>
        <charset val="128"/>
      </rPr>
      <t xml:space="preserve">乗クオリティー　</t>
    </r>
    <r>
      <rPr>
        <sz val="10"/>
        <rFont val="Arial"/>
        <family val="2"/>
        <charset val="128"/>
      </rPr>
      <t xml:space="preserve">60.7610...°</t>
    </r>
  </si>
  <si>
    <r>
      <rPr>
        <sz val="10"/>
        <rFont val="Microsoft YaHei"/>
        <family val="2"/>
        <charset val="128"/>
      </rPr>
      <t xml:space="preserve">　　　　　　　　　　　　　　　　　</t>
    </r>
    <r>
      <rPr>
        <sz val="10"/>
        <rFont val="Arial"/>
        <family val="2"/>
        <charset val="128"/>
      </rPr>
      <t xml:space="preserve">60°</t>
    </r>
    <r>
      <rPr>
        <sz val="10"/>
        <rFont val="Microsoft YaHei"/>
        <family val="2"/>
        <charset val="128"/>
      </rPr>
      <t xml:space="preserve">になってほしい…</t>
    </r>
  </si>
  <si>
    <r>
      <rPr>
        <sz val="10"/>
        <rFont val="Arial"/>
        <family val="2"/>
        <charset val="128"/>
      </rPr>
      <t xml:space="preserve">π</t>
    </r>
    <r>
      <rPr>
        <sz val="10"/>
        <rFont val="Microsoft YaHei"/>
        <family val="2"/>
        <charset val="128"/>
      </rPr>
      <t xml:space="preserve">＝</t>
    </r>
    <r>
      <rPr>
        <sz val="10"/>
        <rFont val="Arial"/>
        <family val="2"/>
        <charset val="128"/>
      </rPr>
      <t xml:space="preserve">3.1415</t>
    </r>
    <r>
      <rPr>
        <sz val="10"/>
        <rFont val="Microsoft YaHei"/>
        <family val="2"/>
        <charset val="128"/>
      </rPr>
      <t xml:space="preserve">　</t>
    </r>
  </si>
  <si>
    <r>
      <rPr>
        <sz val="10"/>
        <rFont val="Arial"/>
        <family val="2"/>
        <charset val="128"/>
      </rPr>
      <t xml:space="preserve">π÷</t>
    </r>
    <r>
      <rPr>
        <sz val="10"/>
        <rFont val="Microsoft YaHei"/>
        <family val="2"/>
        <charset val="128"/>
      </rPr>
      <t xml:space="preserve">２＝</t>
    </r>
    <r>
      <rPr>
        <sz val="10"/>
        <rFont val="Arial"/>
        <family val="2"/>
        <charset val="128"/>
      </rPr>
      <t xml:space="preserve">1.5707...</t>
    </r>
  </si>
  <si>
    <r>
      <rPr>
        <sz val="10"/>
        <color rgb="FF000000"/>
        <rFont val="Microsoft YaHei"/>
        <family val="2"/>
        <charset val="128"/>
      </rPr>
      <t xml:space="preserve">＝</t>
    </r>
    <r>
      <rPr>
        <sz val="10"/>
        <color rgb="FF000000"/>
        <rFont val="Arial"/>
        <family val="2"/>
        <charset val="128"/>
      </rPr>
      <t xml:space="preserve">factdouble </t>
    </r>
    <r>
      <rPr>
        <sz val="10"/>
        <color rgb="FF000000"/>
        <rFont val="Microsoft YaHei"/>
        <family val="2"/>
        <charset val="128"/>
      </rPr>
      <t xml:space="preserve">で　２じゅうかいじょう　</t>
    </r>
    <r>
      <rPr>
        <sz val="10"/>
        <color rgb="FF000000"/>
        <rFont val="Arial"/>
        <family val="2"/>
        <charset val="128"/>
      </rPr>
      <t xml:space="preserve">!</t>
    </r>
    <r>
      <rPr>
        <sz val="10"/>
        <color rgb="FF000000"/>
        <rFont val="Microsoft YaHei"/>
        <family val="2"/>
        <charset val="128"/>
      </rPr>
      <t xml:space="preserve">！</t>
    </r>
  </si>
  <si>
    <r>
      <rPr>
        <sz val="10"/>
        <color rgb="FFFF0000"/>
        <rFont val="Arial"/>
        <family val="2"/>
        <charset val="128"/>
      </rPr>
      <t xml:space="preserve">acos 0.8 =  </t>
    </r>
    <r>
      <rPr>
        <sz val="10"/>
        <color rgb="FFFF0000"/>
        <rFont val="Microsoft YaHei"/>
        <family val="2"/>
        <charset val="128"/>
      </rPr>
      <t xml:space="preserve">　</t>
    </r>
    <r>
      <rPr>
        <sz val="10"/>
        <color rgb="FFFF0000"/>
        <rFont val="Arial"/>
        <family val="2"/>
        <charset val="128"/>
      </rPr>
      <t xml:space="preserve">90</t>
    </r>
    <r>
      <rPr>
        <sz val="10"/>
        <color rgb="FFFF0000"/>
        <rFont val="Microsoft YaHei"/>
        <family val="2"/>
        <charset val="128"/>
      </rPr>
      <t xml:space="preserve">　</t>
    </r>
    <r>
      <rPr>
        <sz val="10"/>
        <color rgb="FFFF0000"/>
        <rFont val="Arial"/>
        <family val="2"/>
        <charset val="128"/>
      </rPr>
      <t xml:space="preserve">-</t>
    </r>
    <r>
      <rPr>
        <sz val="10"/>
        <color rgb="FFFF0000"/>
        <rFont val="Microsoft YaHei"/>
        <family val="2"/>
        <charset val="128"/>
      </rPr>
      <t xml:space="preserve">　</t>
    </r>
    <r>
      <rPr>
        <sz val="10"/>
        <color rgb="FFFF0000"/>
        <rFont val="Arial"/>
        <family val="2"/>
        <charset val="128"/>
      </rPr>
      <t xml:space="preserve">asin 0.6  ←※ </t>
    </r>
    <r>
      <rPr>
        <sz val="10"/>
        <color rgb="FFFF0000"/>
        <rFont val="Microsoft YaHei"/>
        <family val="2"/>
        <charset val="128"/>
      </rPr>
      <t xml:space="preserve">右辺は </t>
    </r>
    <r>
      <rPr>
        <sz val="10"/>
        <color rgb="FFFF0000"/>
        <rFont val="Arial"/>
        <family val="2"/>
        <charset val="128"/>
      </rPr>
      <t xml:space="preserve">sin </t>
    </r>
    <r>
      <rPr>
        <sz val="10"/>
        <color rgb="FFFF0000"/>
        <rFont val="Microsoft YaHei"/>
        <family val="2"/>
        <charset val="128"/>
      </rPr>
      <t xml:space="preserve">に なっている　＝∠</t>
    </r>
    <r>
      <rPr>
        <sz val="10"/>
        <color rgb="FFFF0000"/>
        <rFont val="Arial"/>
        <family val="2"/>
        <charset val="128"/>
      </rPr>
      <t xml:space="preserve">53.13°</t>
    </r>
    <r>
      <rPr>
        <sz val="10"/>
        <color rgb="FFFF0000"/>
        <rFont val="Microsoft YaHei"/>
        <family val="2"/>
        <charset val="128"/>
      </rPr>
      <t xml:space="preserve">　このみいいサウンド</t>
    </r>
  </si>
  <si>
    <t xml:space="preserve">7!!</t>
  </si>
  <si>
    <r>
      <rPr>
        <sz val="10"/>
        <rFont val="Microsoft YaHei"/>
        <family val="2"/>
        <charset val="128"/>
      </rPr>
      <t xml:space="preserve">　　</t>
    </r>
    <r>
      <rPr>
        <sz val="10"/>
        <rFont val="Arial"/>
        <family val="2"/>
        <charset val="128"/>
      </rPr>
      <t xml:space="preserve">1.5707..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-</t>
    </r>
    <r>
      <rPr>
        <sz val="10"/>
        <rFont val="Microsoft YaHei"/>
        <family val="2"/>
        <charset val="128"/>
      </rPr>
      <t xml:space="preserve">　　</t>
    </r>
    <r>
      <rPr>
        <sz val="10"/>
        <rFont val="Arial"/>
        <family val="2"/>
        <charset val="128"/>
      </rPr>
      <t xml:space="preserve">χ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-</t>
    </r>
    <r>
      <rPr>
        <sz val="10"/>
        <rFont val="Microsoft YaHei"/>
        <family val="2"/>
        <charset val="128"/>
      </rPr>
      <t xml:space="preserve">　１</t>
    </r>
    <r>
      <rPr>
        <sz val="10"/>
        <rFont val="Arial"/>
        <family val="2"/>
        <charset val="128"/>
      </rPr>
      <t xml:space="preserve">!!χ^</t>
    </r>
    <r>
      <rPr>
        <sz val="10"/>
        <rFont val="Microsoft YaHei"/>
        <family val="2"/>
        <charset val="128"/>
      </rPr>
      <t xml:space="preserve">３</t>
    </r>
    <r>
      <rPr>
        <sz val="10"/>
        <rFont val="Arial"/>
        <family val="2"/>
        <charset val="128"/>
      </rPr>
      <t xml:space="preserve">÷(</t>
    </r>
    <r>
      <rPr>
        <sz val="10"/>
        <rFont val="Microsoft YaHei"/>
        <family val="2"/>
        <charset val="128"/>
      </rPr>
      <t xml:space="preserve">２</t>
    </r>
    <r>
      <rPr>
        <sz val="10"/>
        <rFont val="Arial"/>
        <family val="2"/>
        <charset val="128"/>
      </rPr>
      <t xml:space="preserve">!!×</t>
    </r>
    <r>
      <rPr>
        <sz val="10"/>
        <rFont val="Microsoft YaHei"/>
        <family val="2"/>
        <charset val="128"/>
      </rPr>
      <t xml:space="preserve">３</t>
    </r>
    <r>
      <rPr>
        <sz val="10"/>
        <rFont val="Arial"/>
        <family val="2"/>
        <charset val="128"/>
      </rPr>
      <t xml:space="preserve">)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- </t>
    </r>
    <r>
      <rPr>
        <sz val="10"/>
        <rFont val="Microsoft YaHei"/>
        <family val="2"/>
        <charset val="128"/>
      </rPr>
      <t xml:space="preserve">３</t>
    </r>
    <r>
      <rPr>
        <sz val="10"/>
        <rFont val="Arial"/>
        <family val="2"/>
        <charset val="128"/>
      </rPr>
      <t xml:space="preserve">!!χ^</t>
    </r>
    <r>
      <rPr>
        <sz val="10"/>
        <rFont val="Microsoft YaHei"/>
        <family val="2"/>
        <charset val="128"/>
      </rPr>
      <t xml:space="preserve">５</t>
    </r>
    <r>
      <rPr>
        <sz val="10"/>
        <rFont val="Arial"/>
        <family val="2"/>
        <charset val="128"/>
      </rPr>
      <t xml:space="preserve">÷(</t>
    </r>
    <r>
      <rPr>
        <sz val="10"/>
        <rFont val="Microsoft YaHei"/>
        <family val="2"/>
        <charset val="128"/>
      </rPr>
      <t xml:space="preserve">４</t>
    </r>
    <r>
      <rPr>
        <sz val="10"/>
        <rFont val="Arial"/>
        <family val="2"/>
        <charset val="128"/>
      </rPr>
      <t xml:space="preserve">!!×</t>
    </r>
    <r>
      <rPr>
        <sz val="10"/>
        <rFont val="Microsoft YaHei"/>
        <family val="2"/>
        <charset val="128"/>
      </rPr>
      <t xml:space="preserve">５</t>
    </r>
    <r>
      <rPr>
        <sz val="10"/>
        <rFont val="Arial"/>
        <family val="2"/>
        <charset val="128"/>
      </rPr>
      <t xml:space="preserve">)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-</t>
    </r>
    <r>
      <rPr>
        <sz val="10"/>
        <rFont val="Microsoft YaHei"/>
        <family val="2"/>
        <charset val="128"/>
      </rPr>
      <t xml:space="preserve">　５</t>
    </r>
    <r>
      <rPr>
        <sz val="10"/>
        <rFont val="Arial"/>
        <family val="2"/>
        <charset val="128"/>
      </rPr>
      <t xml:space="preserve">!!χ^</t>
    </r>
    <r>
      <rPr>
        <sz val="10"/>
        <rFont val="Microsoft YaHei"/>
        <family val="2"/>
        <charset val="128"/>
      </rPr>
      <t xml:space="preserve">７</t>
    </r>
    <r>
      <rPr>
        <sz val="10"/>
        <rFont val="Arial"/>
        <family val="2"/>
        <charset val="128"/>
      </rPr>
      <t xml:space="preserve">÷(</t>
    </r>
    <r>
      <rPr>
        <sz val="10"/>
        <rFont val="Microsoft YaHei"/>
        <family val="2"/>
        <charset val="128"/>
      </rPr>
      <t xml:space="preserve">６</t>
    </r>
    <r>
      <rPr>
        <sz val="10"/>
        <rFont val="Arial"/>
        <family val="2"/>
        <charset val="128"/>
      </rPr>
      <t xml:space="preserve">!!×</t>
    </r>
    <r>
      <rPr>
        <sz val="10"/>
        <rFont val="Microsoft YaHei"/>
        <family val="2"/>
        <charset val="128"/>
      </rPr>
      <t xml:space="preserve">７</t>
    </r>
    <r>
      <rPr>
        <sz val="10"/>
        <rFont val="Arial"/>
        <family val="2"/>
        <charset val="128"/>
      </rPr>
      <t xml:space="preserve">)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-</t>
    </r>
    <r>
      <rPr>
        <sz val="10"/>
        <rFont val="Microsoft YaHei"/>
        <family val="2"/>
        <charset val="128"/>
      </rPr>
      <t xml:space="preserve">　７</t>
    </r>
    <r>
      <rPr>
        <sz val="10"/>
        <rFont val="Arial"/>
        <family val="2"/>
        <charset val="128"/>
      </rPr>
      <t xml:space="preserve">!!χ^</t>
    </r>
    <r>
      <rPr>
        <sz val="10"/>
        <rFont val="Microsoft YaHei"/>
        <family val="2"/>
        <charset val="128"/>
      </rPr>
      <t xml:space="preserve">９</t>
    </r>
    <r>
      <rPr>
        <sz val="10"/>
        <rFont val="Arial"/>
        <family val="2"/>
        <charset val="128"/>
      </rPr>
      <t xml:space="preserve">÷(</t>
    </r>
    <r>
      <rPr>
        <sz val="10"/>
        <rFont val="Microsoft YaHei"/>
        <family val="2"/>
        <charset val="128"/>
      </rPr>
      <t xml:space="preserve">８</t>
    </r>
    <r>
      <rPr>
        <sz val="10"/>
        <rFont val="Arial"/>
        <family val="2"/>
        <charset val="128"/>
      </rPr>
      <t xml:space="preserve">!!×</t>
    </r>
    <r>
      <rPr>
        <sz val="10"/>
        <rFont val="Microsoft YaHei"/>
        <family val="2"/>
        <charset val="128"/>
      </rPr>
      <t xml:space="preserve">９</t>
    </r>
    <r>
      <rPr>
        <sz val="10"/>
        <rFont val="Arial"/>
        <family val="2"/>
        <charset val="128"/>
      </rPr>
      <t xml:space="preserve">)</t>
    </r>
  </si>
  <si>
    <t xml:space="preserve">8!!</t>
  </si>
  <si>
    <t xml:space="preserve">9!!</t>
  </si>
  <si>
    <r>
      <rPr>
        <sz val="10"/>
        <rFont val="Arial"/>
        <family val="2"/>
        <charset val="128"/>
      </rPr>
      <t xml:space="preserve">(π÷</t>
    </r>
    <r>
      <rPr>
        <sz val="10"/>
        <rFont val="Microsoft YaHei"/>
        <family val="2"/>
        <charset val="128"/>
      </rPr>
      <t xml:space="preserve">２</t>
    </r>
    <r>
      <rPr>
        <sz val="10"/>
        <rFont val="Arial"/>
        <family val="2"/>
        <charset val="128"/>
      </rPr>
      <t xml:space="preserve">)-χ-(χ^</t>
    </r>
    <r>
      <rPr>
        <sz val="10"/>
        <rFont val="Microsoft YaHei"/>
        <family val="2"/>
        <charset val="128"/>
      </rPr>
      <t xml:space="preserve">３</t>
    </r>
    <r>
      <rPr>
        <sz val="10"/>
        <rFont val="Arial"/>
        <family val="2"/>
        <charset val="128"/>
      </rPr>
      <t xml:space="preserve">÷</t>
    </r>
    <r>
      <rPr>
        <sz val="10"/>
        <rFont val="Microsoft YaHei"/>
        <family val="2"/>
        <charset val="128"/>
      </rPr>
      <t xml:space="preserve">６</t>
    </r>
    <r>
      <rPr>
        <sz val="10"/>
        <rFont val="Arial"/>
        <family val="2"/>
        <charset val="128"/>
      </rPr>
      <t xml:space="preserve">)-(</t>
    </r>
    <r>
      <rPr>
        <sz val="10"/>
        <rFont val="Microsoft YaHei"/>
        <family val="2"/>
        <charset val="128"/>
      </rPr>
      <t xml:space="preserve">３</t>
    </r>
    <r>
      <rPr>
        <sz val="10"/>
        <rFont val="Arial"/>
        <family val="2"/>
        <charset val="128"/>
      </rPr>
      <t xml:space="preserve">χ^</t>
    </r>
    <r>
      <rPr>
        <sz val="10"/>
        <rFont val="Microsoft YaHei"/>
        <family val="2"/>
        <charset val="128"/>
      </rPr>
      <t xml:space="preserve">５</t>
    </r>
    <r>
      <rPr>
        <sz val="10"/>
        <rFont val="Arial"/>
        <family val="2"/>
        <charset val="128"/>
      </rPr>
      <t xml:space="preserve">÷</t>
    </r>
    <r>
      <rPr>
        <sz val="10"/>
        <rFont val="Microsoft YaHei"/>
        <family val="2"/>
        <charset val="128"/>
      </rPr>
      <t xml:space="preserve">４０</t>
    </r>
    <r>
      <rPr>
        <sz val="10"/>
        <rFont val="Arial"/>
        <family val="2"/>
        <charset val="128"/>
      </rPr>
      <t xml:space="preserve">)-(</t>
    </r>
    <r>
      <rPr>
        <sz val="10"/>
        <rFont val="Microsoft YaHei"/>
        <family val="2"/>
        <charset val="128"/>
      </rPr>
      <t xml:space="preserve">５</t>
    </r>
    <r>
      <rPr>
        <sz val="10"/>
        <rFont val="Arial"/>
        <family val="2"/>
        <charset val="128"/>
      </rPr>
      <t xml:space="preserve">χ^</t>
    </r>
    <r>
      <rPr>
        <sz val="10"/>
        <rFont val="Microsoft YaHei"/>
        <family val="2"/>
        <charset val="128"/>
      </rPr>
      <t xml:space="preserve">７</t>
    </r>
    <r>
      <rPr>
        <sz val="10"/>
        <rFont val="Arial"/>
        <family val="2"/>
        <charset val="128"/>
      </rPr>
      <t xml:space="preserve">÷</t>
    </r>
    <r>
      <rPr>
        <sz val="10"/>
        <rFont val="Microsoft YaHei"/>
        <family val="2"/>
        <charset val="128"/>
      </rPr>
      <t xml:space="preserve">１１２</t>
    </r>
    <r>
      <rPr>
        <sz val="10"/>
        <rFont val="Arial"/>
        <family val="2"/>
        <charset val="128"/>
      </rPr>
      <t xml:space="preserve">)-(</t>
    </r>
    <r>
      <rPr>
        <sz val="10"/>
        <rFont val="Microsoft YaHei"/>
        <family val="2"/>
        <charset val="128"/>
      </rPr>
      <t xml:space="preserve">３５</t>
    </r>
    <r>
      <rPr>
        <sz val="10"/>
        <rFont val="Arial"/>
        <family val="2"/>
        <charset val="128"/>
      </rPr>
      <t xml:space="preserve">χ^</t>
    </r>
    <r>
      <rPr>
        <sz val="10"/>
        <rFont val="Microsoft YaHei"/>
        <family val="2"/>
        <charset val="128"/>
      </rPr>
      <t xml:space="preserve">９</t>
    </r>
    <r>
      <rPr>
        <sz val="10"/>
        <rFont val="Arial"/>
        <family val="2"/>
        <charset val="128"/>
      </rPr>
      <t xml:space="preserve">÷</t>
    </r>
    <r>
      <rPr>
        <sz val="10"/>
        <rFont val="Microsoft YaHei"/>
        <family val="2"/>
        <charset val="128"/>
      </rPr>
      <t xml:space="preserve">１１５２</t>
    </r>
    <r>
      <rPr>
        <sz val="10"/>
        <rFont val="Arial"/>
        <family val="2"/>
        <charset val="128"/>
      </rPr>
      <t xml:space="preserve">)-(</t>
    </r>
    <r>
      <rPr>
        <sz val="10"/>
        <color rgb="FFFF0000"/>
        <rFont val="Microsoft YaHei"/>
        <family val="2"/>
        <charset val="128"/>
      </rPr>
      <t xml:space="preserve">　こ　こ</t>
    </r>
    <r>
      <rPr>
        <sz val="10"/>
        <rFont val="Microsoft YaHei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</si>
  <si>
    <t xml:space="preserve">10!!</t>
  </si>
  <si>
    <r>
      <rPr>
        <sz val="10"/>
        <color rgb="FFFFFFFF"/>
        <rFont val="Arial"/>
        <family val="2"/>
        <charset val="128"/>
      </rPr>
      <t xml:space="preserve">  63 χ^11÷  2816</t>
    </r>
    <r>
      <rPr>
        <sz val="10"/>
        <color rgb="FFFFFFFF"/>
        <rFont val="Microsoft YaHei"/>
        <family val="2"/>
        <charset val="128"/>
      </rPr>
      <t xml:space="preserve">（←みかくにん要確認）</t>
    </r>
  </si>
  <si>
    <t xml:space="preserve">11!!</t>
  </si>
  <si>
    <t xml:space="preserve">アークコサイン</t>
  </si>
  <si>
    <r>
      <rPr>
        <sz val="10"/>
        <color rgb="FFDCDCDC"/>
        <rFont val="Microsoft YaHei"/>
        <family val="2"/>
        <charset val="128"/>
      </rPr>
      <t xml:space="preserve">ラジアン</t>
    </r>
    <r>
      <rPr>
        <sz val="10"/>
        <color rgb="FFDCDCDC"/>
        <rFont val="Arial"/>
        <family val="2"/>
        <charset val="128"/>
      </rPr>
      <t xml:space="preserve">10</t>
    </r>
    <r>
      <rPr>
        <sz val="10"/>
        <color rgb="FFDCDCDC"/>
        <rFont val="Microsoft YaHei"/>
        <family val="2"/>
        <charset val="128"/>
      </rPr>
      <t xml:space="preserve">乗</t>
    </r>
  </si>
  <si>
    <r>
      <rPr>
        <sz val="10"/>
        <rFont val="Arial"/>
        <family val="2"/>
        <charset val="128"/>
      </rPr>
      <t xml:space="preserve">50</t>
    </r>
    <r>
      <rPr>
        <sz val="10"/>
        <rFont val="Microsoft YaHei"/>
        <family val="2"/>
        <charset val="128"/>
      </rPr>
      <t xml:space="preserve">％ → </t>
    </r>
    <r>
      <rPr>
        <sz val="10"/>
        <rFont val="Arial"/>
        <family val="2"/>
        <charset val="128"/>
      </rPr>
      <t xml:space="preserve">0.5</t>
    </r>
  </si>
  <si>
    <r>
      <rPr>
        <sz val="8"/>
        <rFont val="Arial"/>
        <family val="2"/>
        <charset val="128"/>
      </rPr>
      <t xml:space="preserve">3.14..÷</t>
    </r>
    <r>
      <rPr>
        <sz val="8"/>
        <rFont val="Microsoft YaHei"/>
        <family val="2"/>
        <charset val="128"/>
      </rPr>
      <t xml:space="preserve">２</t>
    </r>
  </si>
  <si>
    <t xml:space="preserve">％</t>
  </si>
  <si>
    <r>
      <rPr>
        <sz val="8"/>
        <rFont val="Microsoft YaHei"/>
        <family val="2"/>
        <charset val="128"/>
      </rPr>
      <t xml:space="preserve">％３乗 </t>
    </r>
    <r>
      <rPr>
        <sz val="8"/>
        <rFont val="Arial"/>
        <family val="2"/>
        <charset val="128"/>
      </rPr>
      <t xml:space="preserve">÷</t>
    </r>
    <r>
      <rPr>
        <sz val="8"/>
        <rFont val="Microsoft YaHei"/>
        <family val="2"/>
        <charset val="128"/>
      </rPr>
      <t xml:space="preserve">６</t>
    </r>
  </si>
  <si>
    <r>
      <rPr>
        <sz val="8"/>
        <rFont val="Microsoft YaHei"/>
        <family val="2"/>
        <charset val="128"/>
      </rPr>
      <t xml:space="preserve">３％５乗 </t>
    </r>
    <r>
      <rPr>
        <sz val="8"/>
        <rFont val="Arial"/>
        <family val="2"/>
        <charset val="128"/>
      </rPr>
      <t xml:space="preserve">÷</t>
    </r>
    <r>
      <rPr>
        <sz val="8"/>
        <rFont val="Microsoft YaHei"/>
        <family val="2"/>
        <charset val="128"/>
      </rPr>
      <t xml:space="preserve">４０</t>
    </r>
  </si>
  <si>
    <r>
      <rPr>
        <sz val="8"/>
        <rFont val="Microsoft YaHei"/>
        <family val="2"/>
        <charset val="128"/>
      </rPr>
      <t xml:space="preserve">５％</t>
    </r>
    <r>
      <rPr>
        <sz val="8"/>
        <rFont val="Arial"/>
        <family val="2"/>
        <charset val="128"/>
      </rPr>
      <t xml:space="preserve">7</t>
    </r>
    <r>
      <rPr>
        <sz val="8"/>
        <rFont val="Microsoft YaHei"/>
        <family val="2"/>
        <charset val="128"/>
      </rPr>
      <t xml:space="preserve">乗 </t>
    </r>
    <r>
      <rPr>
        <sz val="8"/>
        <rFont val="Arial"/>
        <family val="2"/>
        <charset val="128"/>
      </rPr>
      <t xml:space="preserve">÷</t>
    </r>
    <r>
      <rPr>
        <sz val="8"/>
        <rFont val="Microsoft YaHei"/>
        <family val="2"/>
        <charset val="128"/>
      </rPr>
      <t xml:space="preserve">１１２</t>
    </r>
  </si>
  <si>
    <r>
      <rPr>
        <sz val="8"/>
        <rFont val="Microsoft YaHei"/>
        <family val="2"/>
        <charset val="128"/>
      </rPr>
      <t xml:space="preserve">３５％９乗 </t>
    </r>
    <r>
      <rPr>
        <sz val="8"/>
        <rFont val="Arial"/>
        <family val="2"/>
        <charset val="128"/>
      </rPr>
      <t xml:space="preserve">÷1152</t>
    </r>
  </si>
  <si>
    <r>
      <rPr>
        <sz val="10"/>
        <rFont val="Microsoft YaHei"/>
        <family val="2"/>
        <charset val="128"/>
      </rPr>
      <t xml:space="preserve">└　４０３２０</t>
    </r>
    <r>
      <rPr>
        <sz val="10"/>
        <rFont val="Arial"/>
        <family val="2"/>
        <charset val="128"/>
      </rPr>
      <t xml:space="preserve">÷</t>
    </r>
    <r>
      <rPr>
        <sz val="10"/>
        <rFont val="Microsoft YaHei"/>
        <family val="2"/>
        <charset val="128"/>
      </rPr>
      <t xml:space="preserve">３５＝１１５２</t>
    </r>
  </si>
  <si>
    <r>
      <rPr>
        <sz val="10"/>
        <color rgb="FFFF0000"/>
        <rFont val="Microsoft YaHei"/>
        <family val="2"/>
        <charset val="128"/>
      </rPr>
      <t xml:space="preserve">たぶん（みかくにん）、３ぶんの２（</t>
    </r>
    <r>
      <rPr>
        <sz val="10"/>
        <color rgb="FFFF0000"/>
        <rFont val="Arial"/>
        <family val="2"/>
        <charset val="128"/>
      </rPr>
      <t xml:space="preserve">0.666</t>
    </r>
    <r>
      <rPr>
        <sz val="10"/>
        <color rgb="FFFF0000"/>
        <rFont val="Microsoft YaHei"/>
        <family val="2"/>
        <charset val="128"/>
      </rPr>
      <t xml:space="preserve">）よりうえは アークサインにきりかえたほうがいいようなきがしている …</t>
    </r>
  </si>
  <si>
    <r>
      <rPr>
        <sz val="10"/>
        <color rgb="FFFF0000"/>
        <rFont val="Microsoft YaHei"/>
        <family val="2"/>
        <charset val="128"/>
      </rPr>
      <t xml:space="preserve">円周率（</t>
    </r>
    <r>
      <rPr>
        <sz val="10"/>
        <color rgb="FFFF0000"/>
        <rFont val="Arial"/>
        <family val="2"/>
        <charset val="128"/>
      </rPr>
      <t xml:space="preserve">3.14</t>
    </r>
    <r>
      <rPr>
        <sz val="10"/>
        <color rgb="FFFF0000"/>
        <rFont val="Microsoft YaHei"/>
        <family val="2"/>
        <charset val="128"/>
      </rPr>
      <t xml:space="preserve">）</t>
    </r>
    <r>
      <rPr>
        <sz val="10"/>
        <color rgb="FFFF0000"/>
        <rFont val="Arial"/>
        <family val="2"/>
        <charset val="128"/>
      </rPr>
      <t xml:space="preserve">÷</t>
    </r>
    <r>
      <rPr>
        <sz val="10"/>
        <color rgb="FFFF0000"/>
        <rFont val="Microsoft YaHei"/>
        <family val="2"/>
        <charset val="128"/>
      </rPr>
      <t xml:space="preserve">２</t>
    </r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</si>
  <si>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0.0 ≒  </t>
    </r>
  </si>
  <si>
    <t xml:space="preserve">Acos 0.2</t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</si>
  <si>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0.25 ≒ </t>
    </r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</si>
  <si>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0.333 ≒ </t>
    </r>
  </si>
  <si>
    <t xml:space="preserve">Acos0.4</t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</si>
  <si>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0.5 ≒ </t>
    </r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</si>
  <si>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0.666 ≒ </t>
    </r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</si>
  <si>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0.866 ≒ </t>
    </r>
  </si>
  <si>
    <t xml:space="preserve">↑ここまでおいかけても３０どにならない …サインのアークに（９０ど差）にきりかえる。ほうがぶなんかも …２２０７１４</t>
  </si>
  <si>
    <r>
      <rPr>
        <sz val="10"/>
        <rFont val="Microsoft YaHei"/>
        <family val="2"/>
        <charset val="128"/>
      </rPr>
      <t xml:space="preserve">アーク</t>
    </r>
    <r>
      <rPr>
        <sz val="10"/>
        <color rgb="FFFF0000"/>
        <rFont val="Microsoft YaHei"/>
        <family val="2"/>
        <charset val="128"/>
      </rPr>
      <t xml:space="preserve">サ</t>
    </r>
    <r>
      <rPr>
        <sz val="10"/>
        <rFont val="Microsoft YaHei"/>
        <family val="2"/>
        <charset val="128"/>
      </rPr>
      <t xml:space="preserve">イン</t>
    </r>
  </si>
  <si>
    <r>
      <rPr>
        <sz val="10"/>
        <rFont val="Arial"/>
        <family val="2"/>
        <charset val="128"/>
      </rPr>
      <t xml:space="preserve">   arc </t>
    </r>
    <r>
      <rPr>
        <sz val="10"/>
        <color rgb="FFFF0000"/>
        <rFont val="Microsoft YaHei"/>
        <family val="2"/>
        <charset val="128"/>
      </rPr>
      <t xml:space="preserve">サイン</t>
    </r>
    <r>
      <rPr>
        <sz val="10"/>
        <rFont val="Microsoft YaHei"/>
        <family val="2"/>
        <charset val="128"/>
      </rPr>
      <t xml:space="preserve">    </t>
    </r>
    <r>
      <rPr>
        <sz val="10"/>
        <rFont val="Arial"/>
        <family val="2"/>
        <charset val="128"/>
      </rPr>
      <t xml:space="preserve">0.8 ≒ </t>
    </r>
  </si>
  <si>
    <r>
      <rPr>
        <sz val="10"/>
        <color rgb="FF000000"/>
        <rFont val="Arial"/>
        <family val="2"/>
        <charset val="128"/>
      </rPr>
      <t xml:space="preserve">acos 0.8 =  </t>
    </r>
    <r>
      <rPr>
        <sz val="10"/>
        <color rgb="FF000000"/>
        <rFont val="Microsoft YaHei"/>
        <family val="2"/>
        <charset val="128"/>
      </rPr>
      <t xml:space="preserve">　</t>
    </r>
    <r>
      <rPr>
        <sz val="10"/>
        <color rgb="FF000000"/>
        <rFont val="Arial"/>
        <family val="2"/>
        <charset val="128"/>
      </rPr>
      <t xml:space="preserve">90</t>
    </r>
    <r>
      <rPr>
        <sz val="10"/>
        <color rgb="FF000000"/>
        <rFont val="Microsoft YaHei"/>
        <family val="2"/>
        <charset val="128"/>
      </rPr>
      <t xml:space="preserve">　</t>
    </r>
    <r>
      <rPr>
        <sz val="10"/>
        <color rgb="FF000000"/>
        <rFont val="Arial"/>
        <family val="2"/>
        <charset val="128"/>
      </rPr>
      <t xml:space="preserve">-</t>
    </r>
    <r>
      <rPr>
        <sz val="10"/>
        <color rgb="FF000000"/>
        <rFont val="Microsoft YaHei"/>
        <family val="2"/>
        <charset val="128"/>
      </rPr>
      <t xml:space="preserve">　</t>
    </r>
    <r>
      <rPr>
        <sz val="10"/>
        <color rgb="FF000000"/>
        <rFont val="Arial"/>
        <family val="2"/>
        <charset val="128"/>
      </rPr>
      <t xml:space="preserve">asin 0.6  ←※ </t>
    </r>
    <r>
      <rPr>
        <sz val="10"/>
        <color rgb="FF000000"/>
        <rFont val="Microsoft YaHei"/>
        <family val="2"/>
        <charset val="128"/>
      </rPr>
      <t xml:space="preserve">右辺は </t>
    </r>
    <r>
      <rPr>
        <sz val="10"/>
        <color rgb="FF000000"/>
        <rFont val="Arial"/>
        <family val="2"/>
        <charset val="128"/>
      </rPr>
      <t xml:space="preserve">sin </t>
    </r>
    <r>
      <rPr>
        <sz val="10"/>
        <color rgb="FF000000"/>
        <rFont val="Microsoft YaHei"/>
        <family val="2"/>
        <charset val="128"/>
      </rPr>
      <t xml:space="preserve">に なっている　＝∠</t>
    </r>
    <r>
      <rPr>
        <sz val="10"/>
        <color rgb="FF000000"/>
        <rFont val="Arial"/>
        <family val="2"/>
        <charset val="128"/>
      </rPr>
      <t xml:space="preserve">53.13°</t>
    </r>
    <r>
      <rPr>
        <sz val="10"/>
        <color rgb="FF000000"/>
        <rFont val="Microsoft YaHei"/>
        <family val="2"/>
        <charset val="128"/>
      </rPr>
      <t xml:space="preserve">　このみいいサウンド</t>
    </r>
  </si>
  <si>
    <r>
      <rPr>
        <sz val="10"/>
        <rFont val="Arial"/>
        <family val="2"/>
        <charset val="128"/>
      </rPr>
      <t xml:space="preserve">arc </t>
    </r>
    <r>
      <rPr>
        <sz val="10"/>
        <rFont val="Microsoft YaHei"/>
        <family val="2"/>
        <charset val="128"/>
      </rPr>
      <t xml:space="preserve">【こ】サイン  </t>
    </r>
    <r>
      <rPr>
        <sz val="10"/>
        <rFont val="Arial"/>
        <family val="2"/>
        <charset val="128"/>
      </rPr>
      <t xml:space="preserve">0.9 ≒  arc </t>
    </r>
    <r>
      <rPr>
        <sz val="10"/>
        <rFont val="Microsoft YaHei"/>
        <family val="2"/>
        <charset val="128"/>
      </rPr>
      <t xml:space="preserve">【サイン】ルート</t>
    </r>
    <r>
      <rPr>
        <sz val="10"/>
        <rFont val="Arial"/>
        <family val="2"/>
        <charset val="128"/>
      </rPr>
      <t xml:space="preserve">0.19 </t>
    </r>
  </si>
  <si>
    <t xml:space="preserve">+</t>
  </si>
  <si>
    <t xml:space="preserve">↑ピタゴラス　たて２＋よこ２＝ななめ２</t>
  </si>
  <si>
    <r>
      <rPr>
        <sz val="10"/>
        <rFont val="Arial"/>
        <family val="2"/>
        <charset val="128"/>
      </rPr>
      <t xml:space="preserve">   arc </t>
    </r>
    <r>
      <rPr>
        <sz val="10"/>
        <rFont val="Microsoft YaHei"/>
        <family val="2"/>
        <charset val="128"/>
      </rPr>
      <t xml:space="preserve">コサイン    </t>
    </r>
    <r>
      <rPr>
        <sz val="10"/>
        <rFont val="Arial"/>
        <family val="2"/>
        <charset val="128"/>
      </rPr>
      <t xml:space="preserve">1.0 ≒ </t>
    </r>
  </si>
  <si>
    <r>
      <rPr>
        <sz val="10"/>
        <rFont val="Arial"/>
        <family val="2"/>
        <charset val="128"/>
      </rPr>
      <t xml:space="preserve">   arc </t>
    </r>
    <r>
      <rPr>
        <sz val="10"/>
        <color rgb="FFFF0000"/>
        <rFont val="Microsoft YaHei"/>
        <family val="2"/>
        <charset val="128"/>
      </rPr>
      <t xml:space="preserve">サイン</t>
    </r>
    <r>
      <rPr>
        <sz val="10"/>
        <rFont val="Microsoft YaHei"/>
        <family val="2"/>
        <charset val="128"/>
      </rPr>
      <t xml:space="preserve">    </t>
    </r>
    <r>
      <rPr>
        <sz val="10"/>
        <rFont val="Arial"/>
        <family val="2"/>
        <charset val="128"/>
      </rPr>
      <t xml:space="preserve">0.0 ≒ </t>
    </r>
  </si>
  <si>
    <t xml:space="preserve">まだみかくにん、、</t>
  </si>
  <si>
    <t xml:space="preserve">７こうめのけいさんがあっているとして</t>
  </si>
  <si>
    <t xml:space="preserve">７こうめまでおいかけてみたが</t>
  </si>
  <si>
    <t xml:space="preserve">のこり４５どをてけいさんでおいかけるのは</t>
  </si>
  <si>
    <r>
      <rPr>
        <sz val="10"/>
        <rFont val="Microsoft YaHei"/>
        <family val="2"/>
        <charset val="128"/>
      </rPr>
      <t xml:space="preserve">　　└　＝のこり</t>
    </r>
    <r>
      <rPr>
        <sz val="10"/>
        <rFont val="Arial"/>
        <family val="2"/>
        <charset val="128"/>
      </rPr>
      <t xml:space="preserve">0.3333</t>
    </r>
    <r>
      <rPr>
        <sz val="10"/>
        <rFont val="Microsoft YaHei"/>
        <family val="2"/>
        <charset val="128"/>
      </rPr>
      <t xml:space="preserve">をおいかけるは</t>
    </r>
  </si>
  <si>
    <t xml:space="preserve">ぴたごらす</t>
  </si>
  <si>
    <t xml:space="preserve">かなりこんきがいる</t>
  </si>
  <si>
    <t xml:space="preserve">かいへいほう</t>
  </si>
  <si>
    <t xml:space="preserve">あーく【さ】いん</t>
  </si>
  <si>
    <t xml:space="preserve">たぶん</t>
  </si>
  <si>
    <t xml:space="preserve">でぐりーず</t>
  </si>
  <si>
    <t xml:space="preserve">９０さしひき</t>
  </si>
  <si>
    <t xml:space="preserve">アークサインにおきかえたほうがいい</t>
  </si>
  <si>
    <t xml:space="preserve">かもしれない …</t>
  </si>
  <si>
    <t xml:space="preserve">sqrt√</t>
  </si>
  <si>
    <r>
      <rPr>
        <sz val="10"/>
        <rFont val="Microsoft YaHei"/>
        <family val="2"/>
        <charset val="128"/>
      </rPr>
      <t xml:space="preserve">１－</t>
    </r>
    <r>
      <rPr>
        <sz val="10"/>
        <rFont val="Arial"/>
        <family val="2"/>
        <charset val="128"/>
      </rPr>
      <t xml:space="preserve">0.5^2</t>
    </r>
    <r>
      <rPr>
        <sz val="10"/>
        <rFont val="Microsoft YaHei"/>
        <family val="2"/>
        <charset val="128"/>
      </rPr>
      <t xml:space="preserve">＝</t>
    </r>
    <r>
      <rPr>
        <sz val="10"/>
        <rFont val="Arial"/>
        <family val="2"/>
        <charset val="128"/>
      </rPr>
      <t xml:space="preserve">0.866</t>
    </r>
    <r>
      <rPr>
        <sz val="10"/>
        <rFont val="Microsoft YaHei"/>
        <family val="2"/>
        <charset val="128"/>
      </rPr>
      <t xml:space="preserve">＾２ …みたいなかんじで</t>
    </r>
  </si>
  <si>
    <t xml:space="preserve">ピタゴラス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</si>
</sst>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General"/>
    <numFmt numFmtId="166" formatCode="&quot;   コサイン &quot;0&quot; 度  ＝  &quot;"/>
    <numFmt numFmtId="167" formatCode="#,##0.0000"/>
    <numFmt numFmtId="168" formatCode="#,##0.000"/>
    <numFmt numFmtId="169" formatCode="0.00000000000000000000"/>
    <numFmt numFmtId="170" formatCode="#,##0.000000"/>
    <numFmt numFmtId="171" formatCode="#,##0.0000000"/>
    <numFmt numFmtId="172" formatCode="#,##0.00000000"/>
    <numFmt numFmtId="173" formatCode="#,##0.000000000"/>
    <numFmt numFmtId="174" formatCode="#,##0.0000000000"/>
    <numFmt numFmtId="175" formatCode="#,##0"/>
    <numFmt numFmtId="176" formatCode="#,##0.000000000000000"/>
    <numFmt numFmtId="177" formatCode="&quot;   コサイン &quot;0&quot; 度  ≒　 &quot;"/>
    <numFmt numFmtId="178" formatCode="&quot;   コサイン&quot;0&quot; 度  ≒ &quot;"/>
    <numFmt numFmtId="179" formatCode="0.00000"/>
    <numFmt numFmtId="180" formatCode="#,##0.00000"/>
    <numFmt numFmtId="181" formatCode="&quot;   コサイン &quot;0.0&quot; rad   ≒ &quot;"/>
    <numFmt numFmtId="182" formatCode="#,##0.00"/>
    <numFmt numFmtId="183" formatCode="m\月d\日"/>
    <numFmt numFmtId="184" formatCode="0.000000000"/>
    <numFmt numFmtId="185" formatCode="0.000"/>
  </numFmts>
  <fonts count="74">
    <font>
      <sz val="10"/>
      <name val="Microsoft YaHei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8"/>
      <color rgb="FFAFD095"/>
      <name val="Microsoft YaHei"/>
      <family val="2"/>
      <charset val="128"/>
    </font>
    <font>
      <sz val="15"/>
      <name val="Microsoft YaHei"/>
      <family val="2"/>
      <charset val="128"/>
    </font>
    <font>
      <sz val="10"/>
      <color rgb="FFC0C0C0"/>
      <name val="Microsoft YaHei"/>
      <family val="2"/>
      <charset val="128"/>
    </font>
    <font>
      <sz val="10"/>
      <color rgb="FF000000"/>
      <name val="Microsoft YaHei"/>
      <family val="2"/>
      <charset val="128"/>
    </font>
    <font>
      <sz val="8"/>
      <color rgb="FF000000"/>
      <name val="Microsoft YaHei"/>
      <family val="2"/>
      <charset val="128"/>
    </font>
    <font>
      <sz val="20"/>
      <name val="Microsoft YaHei"/>
      <family val="2"/>
      <charset val="128"/>
    </font>
    <font>
      <sz val="20"/>
      <name val="AR Pゴシック体M"/>
      <family val="3"/>
      <charset val="128"/>
    </font>
    <font>
      <sz val="15"/>
      <color rgb="FF000000"/>
      <name val="Microsoft YaHei"/>
      <family val="2"/>
      <charset val="128"/>
    </font>
    <font>
      <sz val="24"/>
      <name val="Arial"/>
      <family val="2"/>
      <charset val="128"/>
    </font>
    <font>
      <sz val="12"/>
      <name val="Arial"/>
      <family val="2"/>
      <charset val="128"/>
    </font>
    <font>
      <sz val="8"/>
      <name val="Microsoft YaHei"/>
      <family val="2"/>
      <charset val="128"/>
    </font>
    <font>
      <sz val="11"/>
      <name val="Microsoft YaHei"/>
      <family val="2"/>
      <charset val="128"/>
    </font>
    <font>
      <sz val="10"/>
      <name val="Arial"/>
      <family val="2"/>
      <charset val="128"/>
    </font>
    <font>
      <sz val="10"/>
      <color rgb="FFCD5C5C"/>
      <name val="Microsoft YaHei"/>
      <family val="2"/>
      <charset val="128"/>
    </font>
    <font>
      <sz val="10"/>
      <color rgb="FFEEEEEE"/>
      <name val="Microsoft YaHei"/>
      <family val="2"/>
      <charset val="128"/>
    </font>
    <font>
      <sz val="10"/>
      <color rgb="FFFFFFFF"/>
      <name val="Microsoft YaHei"/>
      <family val="2"/>
      <charset val="128"/>
    </font>
    <font>
      <sz val="10"/>
      <color rgb="FFEEEEEE"/>
      <name val="Arial"/>
      <family val="2"/>
      <charset val="128"/>
    </font>
    <font>
      <sz val="10"/>
      <color rgb="FFFF0000"/>
      <name val="Arial"/>
      <family val="2"/>
      <charset val="128"/>
    </font>
    <font>
      <sz val="10"/>
      <color rgb="FFFF00E0"/>
      <name val="Arial"/>
      <family val="2"/>
      <charset val="128"/>
    </font>
    <font>
      <sz val="10"/>
      <color rgb="FFBB00FF"/>
      <name val="Arial"/>
      <family val="2"/>
      <charset val="128"/>
    </font>
    <font>
      <sz val="10"/>
      <color rgb="FF6500FF"/>
      <name val="Arial"/>
      <family val="2"/>
      <charset val="128"/>
    </font>
    <font>
      <sz val="10"/>
      <color rgb="FF004CFF"/>
      <name val="Arial"/>
      <family val="2"/>
      <charset val="128"/>
    </font>
    <font>
      <sz val="10"/>
      <color rgb="FF009F47"/>
      <name val="Arial"/>
      <family val="2"/>
      <charset val="128"/>
    </font>
    <font>
      <sz val="12"/>
      <name val="Microsoft YaHei"/>
      <family val="2"/>
      <charset val="128"/>
    </font>
    <font>
      <sz val="10"/>
      <color rgb="FF000000"/>
      <name val="Arial"/>
      <family val="2"/>
      <charset val="128"/>
    </font>
    <font>
      <sz val="10"/>
      <color rgb="FFFFFFFF"/>
      <name val="Arial"/>
      <family val="2"/>
      <charset val="128"/>
    </font>
    <font>
      <sz val="10"/>
      <color rgb="FFA9A9A9"/>
      <name val="Arial"/>
      <family val="2"/>
      <charset val="128"/>
    </font>
    <font>
      <sz val="10"/>
      <color rgb="FFA9A9A9"/>
      <name val="Microsoft YaHei"/>
      <family val="2"/>
      <charset val="128"/>
    </font>
    <font>
      <sz val="8"/>
      <color rgb="FFA9A9A9"/>
      <name val="Microsoft YaHei"/>
      <family val="2"/>
      <charset val="128"/>
    </font>
    <font>
      <sz val="10"/>
      <color rgb="FF696969"/>
      <name val="Microsoft YaHei"/>
      <family val="2"/>
      <charset val="128"/>
    </font>
    <font>
      <sz val="10"/>
      <color rgb="FFCD5C5C"/>
      <name val="Arial"/>
      <family val="2"/>
      <charset val="128"/>
    </font>
    <font>
      <vertAlign val="superscript"/>
      <sz val="12"/>
      <color rgb="FFCD5C5C"/>
      <name val="Arial"/>
      <family val="2"/>
      <charset val="128"/>
    </font>
    <font>
      <sz val="10"/>
      <color rgb="FF696969"/>
      <name val="Arial"/>
      <family val="2"/>
      <charset val="128"/>
    </font>
    <font>
      <sz val="8"/>
      <color rgb="FF696969"/>
      <name val="Arial"/>
      <family val="2"/>
      <charset val="128"/>
    </font>
    <font>
      <sz val="8"/>
      <color rgb="FF696969"/>
      <name val="Microsoft YaHei"/>
      <family val="2"/>
      <charset val="128"/>
    </font>
    <font>
      <sz val="7"/>
      <color rgb="FF696969"/>
      <name val="Arial"/>
      <family val="2"/>
      <charset val="128"/>
    </font>
    <font>
      <sz val="7"/>
      <color rgb="FF696969"/>
      <name val="Microsoft YaHei"/>
      <family val="2"/>
      <charset val="128"/>
    </font>
    <font>
      <sz val="10"/>
      <color rgb="FFBB00FF"/>
      <name val="Microsoft YaHei"/>
      <family val="2"/>
      <charset val="128"/>
    </font>
    <font>
      <sz val="10"/>
      <color rgb="FF6500FF"/>
      <name val="Microsoft YaHei"/>
      <family val="2"/>
      <charset val="128"/>
    </font>
    <font>
      <sz val="10"/>
      <color rgb="FF004CFF"/>
      <name val="Microsoft YaHei"/>
      <family val="2"/>
      <charset val="128"/>
    </font>
    <font>
      <sz val="10"/>
      <color rgb="FF009F47"/>
      <name val="Microsoft YaHei"/>
      <family val="2"/>
      <charset val="128"/>
    </font>
    <font>
      <sz val="10"/>
      <color rgb="FFDCDCDC"/>
      <name val="Microsoft YaHei"/>
      <family val="2"/>
      <charset val="128"/>
    </font>
    <font>
      <sz val="10"/>
      <color rgb="FFDCDCDC"/>
      <name val="Arial"/>
      <family val="2"/>
      <charset val="128"/>
    </font>
    <font>
      <sz val="10"/>
      <color rgb="FF689A00"/>
      <name val="Microsoft YaHei"/>
      <family val="2"/>
      <charset val="128"/>
    </font>
    <font>
      <sz val="10"/>
      <color rgb="FFC9AA00"/>
      <name val="Microsoft YaHei"/>
      <family val="2"/>
      <charset val="128"/>
    </font>
    <font>
      <sz val="10"/>
      <color rgb="FF689A00"/>
      <name val="Arial"/>
      <family val="2"/>
      <charset val="128"/>
    </font>
    <font>
      <sz val="10"/>
      <color rgb="FFC9AA00"/>
      <name val="Arial"/>
      <family val="2"/>
      <charset val="128"/>
    </font>
    <font>
      <sz val="10"/>
      <color rgb="FFFF4500"/>
      <name val="Microsoft YaHei"/>
      <family val="2"/>
      <charset val="128"/>
    </font>
    <font>
      <sz val="10"/>
      <color rgb="FFFF8C00"/>
      <name val="Arial"/>
      <family val="2"/>
      <charset val="128"/>
    </font>
    <font>
      <sz val="10"/>
      <color rgb="FFFF4500"/>
      <name val="Arial"/>
      <family val="2"/>
      <charset val="128"/>
    </font>
    <font>
      <sz val="10"/>
      <color rgb="FFFF00E0"/>
      <name val="Microsoft YaHei"/>
      <family val="2"/>
      <charset val="128"/>
    </font>
    <font>
      <sz val="10"/>
      <color rgb="FFFF0000"/>
      <name val="Microsoft YaHei"/>
      <family val="2"/>
      <charset val="128"/>
    </font>
    <font>
      <sz val="10"/>
      <color rgb="FF0000FF"/>
      <name val="Microsoft YaHei"/>
      <family val="2"/>
      <charset val="128"/>
    </font>
    <font>
      <sz val="10"/>
      <color rgb="FF0000FF"/>
      <name val="Arial"/>
      <family val="2"/>
      <charset val="128"/>
    </font>
    <font>
      <sz val="15"/>
      <color rgb="FFFFFFFF"/>
      <name val="Microsoft YaHei"/>
      <family val="2"/>
      <charset val="128"/>
    </font>
    <font>
      <sz val="11"/>
      <color rgb="FFFFFFFF"/>
      <name val="Microsoft YaHei"/>
      <family val="2"/>
      <charset val="128"/>
    </font>
    <font>
      <u val="single"/>
      <sz val="10"/>
      <color rgb="FF0000FF"/>
      <name val="Microsoft YaHei"/>
      <family val="2"/>
      <charset val="128"/>
    </font>
    <font>
      <sz val="10"/>
      <color rgb="FFD3D3D3"/>
      <name val="Microsoft YaHei"/>
      <family val="2"/>
      <charset val="128"/>
    </font>
    <font>
      <sz val="10"/>
      <color rgb="FFD3D3D3"/>
      <name val="Arial"/>
      <family val="2"/>
      <charset val="128"/>
    </font>
    <font>
      <sz val="10"/>
      <name val="メイリオ"/>
      <family val="2"/>
    </font>
    <font>
      <sz val="13"/>
      <name val="Arial"/>
      <family val="2"/>
    </font>
    <font>
      <sz val="9"/>
      <name val="メイリオ"/>
      <family val="2"/>
    </font>
    <font>
      <sz val="10"/>
      <color rgb="FF9ACD32"/>
      <name val="Microsoft YaHei"/>
      <family val="2"/>
      <charset val="128"/>
    </font>
    <font>
      <sz val="13"/>
      <color rgb="FFC9211E"/>
      <name val="Microsoft YaHei"/>
      <family val="2"/>
      <charset val="128"/>
    </font>
    <font>
      <sz val="20"/>
      <color rgb="FFC9211E"/>
      <name val="Microsoft YaHei"/>
      <family val="2"/>
      <charset val="128"/>
    </font>
    <font>
      <sz val="12"/>
      <color rgb="FFDCDCDC"/>
      <name val="Arial"/>
      <family val="2"/>
      <charset val="128"/>
    </font>
    <font>
      <sz val="8"/>
      <color rgb="FFDCDCDC"/>
      <name val="Microsoft YaHei"/>
      <family val="2"/>
      <charset val="128"/>
    </font>
    <font>
      <sz val="11"/>
      <color rgb="FFDCDCDC"/>
      <name val="Microsoft YaHei"/>
      <family val="2"/>
      <charset val="128"/>
    </font>
    <font>
      <sz val="8"/>
      <name val="Arial"/>
      <family val="2"/>
      <charset val="128"/>
    </font>
    <font>
      <sz val="10"/>
      <color rgb="FFC0C0C0"/>
      <name val="Arial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6F9D4"/>
        <bgColor rgb="FFFFFFD7"/>
      </patternFill>
    </fill>
    <fill>
      <patternFill patternType="solid">
        <fgColor rgb="FFFFFFD7"/>
        <bgColor rgb="FFF6F9D4"/>
      </patternFill>
    </fill>
    <fill>
      <patternFill patternType="solid">
        <fgColor rgb="FFFFFFA6"/>
        <bgColor rgb="FFFFFFD7"/>
      </patternFill>
    </fill>
    <fill>
      <patternFill patternType="solid">
        <fgColor rgb="FFFFFF00"/>
        <bgColor rgb="FFFFFF00"/>
      </patternFill>
    </fill>
    <fill>
      <patternFill patternType="solid">
        <fgColor rgb="FFFF1493"/>
        <bgColor rgb="FFFF00E0"/>
      </patternFill>
    </fill>
    <fill>
      <patternFill patternType="solid">
        <fgColor rgb="FFFF69B4"/>
        <bgColor rgb="FFFF99CC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rgb="FFC9211E"/>
      </patternFill>
    </fill>
    <fill>
      <patternFill patternType="solid">
        <fgColor rgb="FF7FFFD4"/>
        <bgColor rgb="FFAFD095"/>
      </patternFill>
    </fill>
    <fill>
      <patternFill patternType="solid">
        <fgColor rgb="FFFFB6C1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dashed"/>
      <bottom/>
      <diagonal/>
    </border>
    <border diagonalUp="false" diagonalDown="false">
      <left/>
      <right/>
      <top style="hair">
        <color rgb="FF0000F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2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1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E0"/>
      <rgbColor rgb="FF00FFFF"/>
      <rgbColor rgb="FFFF420E"/>
      <rgbColor rgb="FF008000"/>
      <rgbColor rgb="FF000080"/>
      <rgbColor rgb="FF689A00"/>
      <rgbColor rgb="FF6500FF"/>
      <rgbColor rgb="FF008080"/>
      <rgbColor rgb="FFC0C0C0"/>
      <rgbColor rgb="FFC9AA00"/>
      <rgbColor rgb="FFAFD095"/>
      <rgbColor rgb="FFCD5C5C"/>
      <rgbColor rgb="FFFFFFD7"/>
      <rgbColor rgb="FFEEEEEE"/>
      <rgbColor rgb="FF660066"/>
      <rgbColor rgb="FFFF69B4"/>
      <rgbColor rgb="FF004CFF"/>
      <rgbColor rgb="FFD3D3D3"/>
      <rgbColor rgb="FF000080"/>
      <rgbColor rgb="FFBB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F6F9D4"/>
      <rgbColor rgb="FFFFFFA6"/>
      <rgbColor rgb="FFB3B3B3"/>
      <rgbColor rgb="FFFF99CC"/>
      <rgbColor rgb="FFCC99FF"/>
      <rgbColor rgb="FFFFB6C1"/>
      <rgbColor rgb="FF3366FF"/>
      <rgbColor rgb="FF7FFFD4"/>
      <rgbColor rgb="FF9ACD32"/>
      <rgbColor rgb="FFFFD320"/>
      <rgbColor rgb="FFFF8C00"/>
      <rgbColor rgb="FFFF4500"/>
      <rgbColor rgb="FF696969"/>
      <rgbColor rgb="FFA9A9A9"/>
      <rgbColor rgb="FF004586"/>
      <rgbColor rgb="FF009F47"/>
      <rgbColor rgb="FF003300"/>
      <rgbColor rgb="FF333300"/>
      <rgbColor rgb="FFC9211E"/>
      <rgbColor rgb="FFFF1493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copy!$E$117:$E$123</c:f>
              <c:numCache>
                <c:formatCode>General</c:formatCode>
                <c:ptCount val="7"/>
                <c:pt idx="0">
                  <c:v>1</c:v>
                </c:pt>
                <c:pt idx="1">
                  <c:v>1.00313186242955</c:v>
                </c:pt>
                <c:pt idx="2">
                  <c:v>1.05014342522026</c:v>
                </c:pt>
                <c:pt idx="3">
                  <c:v>1.25458876817589</c:v>
                </c:pt>
                <c:pt idx="4">
                  <c:v>1.81090314848468</c:v>
                </c:pt>
                <c:pt idx="5">
                  <c:v>3.01205683315801</c:v>
                </c:pt>
                <c:pt idx="6">
                  <c:v>5.29404275677567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copy!$F$117:$F$123</c:f>
              <c:numCache>
                <c:formatCode>General</c:formatCode>
                <c:ptCount val="7"/>
              </c:numCache>
            </c:numRef>
          </c:val>
          <c:smooth val="1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copy!$G$117:$G$123</c:f>
              <c:numCache>
                <c:formatCode>General</c:formatCode>
                <c:ptCount val="7"/>
                <c:pt idx="0">
                  <c:v>0</c:v>
                </c:pt>
                <c:pt idx="1">
                  <c:v>0.137106458645994</c:v>
                </c:pt>
                <c:pt idx="2">
                  <c:v>0.550143428829316</c:v>
                </c:pt>
                <c:pt idx="3">
                  <c:v>1.2545892329419</c:v>
                </c:pt>
                <c:pt idx="4">
                  <c:v>2.31091766840455</c:v>
                </c:pt>
                <c:pt idx="5">
                  <c:v>3.87829072926304</c:v>
                </c:pt>
                <c:pt idx="6">
                  <c:v>6.29587186078929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50779883"/>
        <c:axId val="53951616"/>
      </c:lineChart>
      <c:catAx>
        <c:axId val="507798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951616"/>
        <c:crosses val="min"/>
        <c:auto val="1"/>
        <c:lblAlgn val="ctr"/>
        <c:lblOffset val="100"/>
        <c:noMultiLvlLbl val="0"/>
      </c:catAx>
      <c:valAx>
        <c:axId val="53951616"/>
        <c:scaling>
          <c:orientation val="minMax"/>
          <c:max val="6.29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dcdcdc"/>
            </a:solidFill>
            <a:custDash>
              <a:ds d="100000" sp="300000"/>
              <a:ds d="100000" sp="300000"/>
            </a:custDash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779883"/>
        <c:crossesAt val="1"/>
        <c:crossBetween val="midCat"/>
        <c:majorUnit val="6.29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  
 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copy!$E$115:$E$127</c:f>
              <c:numCache>
                <c:formatCode>General</c:formatCode>
                <c:ptCount val="13"/>
                <c:pt idx="2">
                  <c:v>1</c:v>
                </c:pt>
                <c:pt idx="3">
                  <c:v>1.00313186242955</c:v>
                </c:pt>
                <c:pt idx="4">
                  <c:v>1.05014342522026</c:v>
                </c:pt>
                <c:pt idx="5">
                  <c:v>1.25458876817589</c:v>
                </c:pt>
                <c:pt idx="6">
                  <c:v>1.81090314848468</c:v>
                </c:pt>
                <c:pt idx="7">
                  <c:v>3.01205683315801</c:v>
                </c:pt>
                <c:pt idx="8">
                  <c:v>5.29404275677567</c:v>
                </c:pt>
                <c:pt idx="9">
                  <c:v>9.33923968722132</c:v>
                </c:pt>
                <c:pt idx="10">
                  <c:v>16.2391019800651</c:v>
                </c:pt>
                <c:pt idx="11">
                  <c:v>27.8288520035394</c:v>
                </c:pt>
                <c:pt idx="12">
                  <c:v>47.2213488238097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copy!$F$115:$F$127</c:f>
              <c:numCache>
                <c:formatCode>General</c:formatCode>
                <c:ptCount val="13"/>
              </c:numCache>
            </c:numRef>
          </c:val>
          <c:smooth val="1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copy!$G$115:$G$127</c:f>
              <c:numCache>
                <c:formatCode>General</c:formatCode>
                <c:ptCount val="13"/>
                <c:pt idx="2">
                  <c:v>0</c:v>
                </c:pt>
                <c:pt idx="3">
                  <c:v>0.137106458645994</c:v>
                </c:pt>
                <c:pt idx="4">
                  <c:v>0.550143428829316</c:v>
                </c:pt>
                <c:pt idx="5">
                  <c:v>1.2545892329419</c:v>
                </c:pt>
                <c:pt idx="6">
                  <c:v>2.31091766840455</c:v>
                </c:pt>
                <c:pt idx="7">
                  <c:v>3.87829072926304</c:v>
                </c:pt>
                <c:pt idx="8">
                  <c:v>6.29587186078929</c:v>
                </c:pt>
                <c:pt idx="9">
                  <c:v>10.2053136326398</c:v>
                </c:pt>
                <c:pt idx="10">
                  <c:v>16.7395077937082</c:v>
                </c:pt>
                <c:pt idx="11">
                  <c:v>27.8314847523618</c:v>
                </c:pt>
                <c:pt idx="12">
                  <c:v>46.7291579008741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9674291"/>
        <c:axId val="31007507"/>
      </c:lineChart>
      <c:catAx>
        <c:axId val="396742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 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007507"/>
        <c:crosses val="min"/>
        <c:auto val="1"/>
        <c:lblAlgn val="ctr"/>
        <c:lblOffset val="100"/>
        <c:noMultiLvlLbl val="0"/>
      </c:catAx>
      <c:valAx>
        <c:axId val="3100750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67429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cos!$E$69:$E$75</c:f>
              <c:numCache>
                <c:formatCode>General</c:formatCode>
                <c:ptCount val="7"/>
                <c:pt idx="0">
                  <c:v>1</c:v>
                </c:pt>
                <c:pt idx="1">
                  <c:v>1.00313186242955</c:v>
                </c:pt>
                <c:pt idx="2">
                  <c:v>1.05014342522026</c:v>
                </c:pt>
                <c:pt idx="3">
                  <c:v>1.25458876817589</c:v>
                </c:pt>
                <c:pt idx="4">
                  <c:v>1.81090314848468</c:v>
                </c:pt>
                <c:pt idx="5">
                  <c:v>3.01205683315801</c:v>
                </c:pt>
                <c:pt idx="6">
                  <c:v>5.29404275677567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cos!$F$69:$F$75</c:f>
              <c:numCache>
                <c:formatCode>General</c:formatCode>
                <c:ptCount val="7"/>
              </c:numCache>
            </c:numRef>
          </c:val>
          <c:smooth val="1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cos!$G$69:$G$75</c:f>
              <c:numCache>
                <c:formatCode>General</c:formatCode>
                <c:ptCount val="7"/>
                <c:pt idx="0">
                  <c:v>0</c:v>
                </c:pt>
                <c:pt idx="1">
                  <c:v>0.137106458645994</c:v>
                </c:pt>
                <c:pt idx="2">
                  <c:v>0.550143428829316</c:v>
                </c:pt>
                <c:pt idx="3">
                  <c:v>1.2545892329419</c:v>
                </c:pt>
                <c:pt idx="4">
                  <c:v>2.31091766840455</c:v>
                </c:pt>
                <c:pt idx="5">
                  <c:v>3.87829072926304</c:v>
                </c:pt>
                <c:pt idx="6">
                  <c:v>6.29587186078929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74561334"/>
        <c:axId val="68127237"/>
      </c:lineChart>
      <c:catAx>
        <c:axId val="7456133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127237"/>
        <c:crosses val="min"/>
        <c:auto val="1"/>
        <c:lblAlgn val="ctr"/>
        <c:lblOffset val="100"/>
        <c:noMultiLvlLbl val="0"/>
      </c:catAx>
      <c:valAx>
        <c:axId val="68127237"/>
        <c:scaling>
          <c:orientation val="minMax"/>
          <c:max val="6.29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dcdcdc"/>
            </a:solidFill>
            <a:custDash>
              <a:ds d="100000" sp="300000"/>
              <a:ds d="100000" sp="300000"/>
            </a:custDash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4561334"/>
        <c:crossesAt val="1"/>
        <c:crossBetween val="midCat"/>
        <c:majorUnit val="6.29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  
 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cos!$E$69:$E$81</c:f>
              <c:numCache>
                <c:formatCode>General</c:formatCode>
                <c:ptCount val="13"/>
                <c:pt idx="0">
                  <c:v>1</c:v>
                </c:pt>
                <c:pt idx="1">
                  <c:v>1.00313186242955</c:v>
                </c:pt>
                <c:pt idx="2">
                  <c:v>1.05014342522026</c:v>
                </c:pt>
                <c:pt idx="3">
                  <c:v>1.25458876817589</c:v>
                </c:pt>
                <c:pt idx="4">
                  <c:v>1.81090314848468</c:v>
                </c:pt>
                <c:pt idx="5">
                  <c:v>3.01205683315801</c:v>
                </c:pt>
                <c:pt idx="6">
                  <c:v>5.29404275677567</c:v>
                </c:pt>
                <c:pt idx="7">
                  <c:v>9.33923968722132</c:v>
                </c:pt>
                <c:pt idx="8">
                  <c:v>16.2391019800651</c:v>
                </c:pt>
                <c:pt idx="9">
                  <c:v>27.8288520035394</c:v>
                </c:pt>
                <c:pt idx="10">
                  <c:v>47.2213488238097</c:v>
                </c:pt>
                <c:pt idx="11">
                  <c:v>79.7374202821591</c:v>
                </c:pt>
                <c:pt idx="12">
                  <c:v>134.36957773432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cos!$F$69:$F$81</c:f>
              <c:numCache>
                <c:formatCode>General</c:formatCode>
                <c:ptCount val="13"/>
              </c:numCache>
            </c:numRef>
          </c:val>
          <c:smooth val="1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cos!$G$69:$G$81</c:f>
              <c:numCache>
                <c:formatCode>General</c:formatCode>
                <c:ptCount val="13"/>
                <c:pt idx="0">
                  <c:v>0</c:v>
                </c:pt>
                <c:pt idx="1">
                  <c:v>0.137106458645994</c:v>
                </c:pt>
                <c:pt idx="2">
                  <c:v>0.550143428829316</c:v>
                </c:pt>
                <c:pt idx="3">
                  <c:v>1.2545892329419</c:v>
                </c:pt>
                <c:pt idx="4">
                  <c:v>2.31091766840455</c:v>
                </c:pt>
                <c:pt idx="5">
                  <c:v>3.87829072926304</c:v>
                </c:pt>
                <c:pt idx="6">
                  <c:v>6.29587186078929</c:v>
                </c:pt>
                <c:pt idx="7">
                  <c:v>10.2053136326398</c:v>
                </c:pt>
                <c:pt idx="8">
                  <c:v>16.7395077937082</c:v>
                </c:pt>
                <c:pt idx="9">
                  <c:v>27.8314847523618</c:v>
                </c:pt>
                <c:pt idx="10">
                  <c:v>46.7291579008741</c:v>
                </c:pt>
                <c:pt idx="11">
                  <c:v>78.8720132618697</c:v>
                </c:pt>
                <c:pt idx="12">
                  <c:v>133.373056344478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9441583"/>
        <c:axId val="18653587"/>
      </c:lineChart>
      <c:catAx>
        <c:axId val="194415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 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653587"/>
        <c:crosses val="min"/>
        <c:auto val="1"/>
        <c:lblAlgn val="ctr"/>
        <c:lblOffset val="100"/>
        <c:noMultiLvlLbl val="0"/>
      </c:catAx>
      <c:valAx>
        <c:axId val="1865358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944158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image" Target="../media/image1.jpeg"/><Relationship Id="rId4" Type="http://schemas.openxmlformats.org/officeDocument/2006/relationships/image" Target="../media/image2.png"/><Relationship Id="rId5" Type="http://schemas.openxmlformats.org/officeDocument/2006/relationships/image" Target="../media/image3.jpeg"/><Relationship Id="rId6" Type="http://schemas.openxmlformats.org/officeDocument/2006/relationships/image" Target="../media/image4.jpeg"/><Relationship Id="rId7" Type="http://schemas.openxmlformats.org/officeDocument/2006/relationships/image" Target="../media/image5.jpeg"/><Relationship Id="rId8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25</xdr:col>
      <xdr:colOff>126000</xdr:colOff>
      <xdr:row>97</xdr:row>
      <xdr:rowOff>87840</xdr:rowOff>
    </xdr:from>
    <xdr:to>
      <xdr:col>30</xdr:col>
      <xdr:colOff>237240</xdr:colOff>
      <xdr:row>111</xdr:row>
      <xdr:rowOff>157680</xdr:rowOff>
    </xdr:to>
    <xdr:graphicFrame>
      <xdr:nvGraphicFramePr>
        <xdr:cNvPr id="0" name="llo_0"/>
        <xdr:cNvGraphicFramePr/>
      </xdr:nvGraphicFramePr>
      <xdr:xfrm>
        <a:off x="15302520" y="17338320"/>
        <a:ext cx="4156200" cy="234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32</xdr:col>
      <xdr:colOff>333000</xdr:colOff>
      <xdr:row>125</xdr:row>
      <xdr:rowOff>134280</xdr:rowOff>
    </xdr:from>
    <xdr:to>
      <xdr:col>42</xdr:col>
      <xdr:colOff>514800</xdr:colOff>
      <xdr:row>200</xdr:row>
      <xdr:rowOff>86760</xdr:rowOff>
    </xdr:to>
    <xdr:graphicFrame>
      <xdr:nvGraphicFramePr>
        <xdr:cNvPr id="1" name=""/>
        <xdr:cNvGraphicFramePr/>
      </xdr:nvGraphicFramePr>
      <xdr:xfrm>
        <a:off x="21172320" y="21936240"/>
        <a:ext cx="8271720" cy="1249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736920</xdr:colOff>
      <xdr:row>72</xdr:row>
      <xdr:rowOff>106920</xdr:rowOff>
    </xdr:from>
    <xdr:to>
      <xdr:col>27</xdr:col>
      <xdr:colOff>543960</xdr:colOff>
      <xdr:row>86</xdr:row>
      <xdr:rowOff>176760</xdr:rowOff>
    </xdr:to>
    <xdr:graphicFrame>
      <xdr:nvGraphicFramePr>
        <xdr:cNvPr id="2" name="llo 1"/>
        <xdr:cNvGraphicFramePr/>
      </xdr:nvGraphicFramePr>
      <xdr:xfrm>
        <a:off x="13179600" y="12639960"/>
        <a:ext cx="4158720" cy="234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26640</xdr:colOff>
      <xdr:row>65</xdr:row>
      <xdr:rowOff>143280</xdr:rowOff>
    </xdr:from>
    <xdr:to>
      <xdr:col>31</xdr:col>
      <xdr:colOff>717120</xdr:colOff>
      <xdr:row>140</xdr:row>
      <xdr:rowOff>96120</xdr:rowOff>
    </xdr:to>
    <xdr:graphicFrame>
      <xdr:nvGraphicFramePr>
        <xdr:cNvPr id="3" name=""/>
        <xdr:cNvGraphicFramePr/>
      </xdr:nvGraphicFramePr>
      <xdr:xfrm>
        <a:off x="12469320" y="11538360"/>
        <a:ext cx="8278200" cy="1249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797760</xdr:colOff>
      <xdr:row>193</xdr:row>
      <xdr:rowOff>161280</xdr:rowOff>
    </xdr:from>
    <xdr:to>
      <xdr:col>21</xdr:col>
      <xdr:colOff>723960</xdr:colOff>
      <xdr:row>223</xdr:row>
      <xdr:rowOff>121680</xdr:rowOff>
    </xdr:to>
    <xdr:pic>
      <xdr:nvPicPr>
        <xdr:cNvPr id="4" name="画像 1" descr=""/>
        <xdr:cNvPicPr/>
      </xdr:nvPicPr>
      <xdr:blipFill>
        <a:blip r:embed="rId3"/>
        <a:stretch/>
      </xdr:blipFill>
      <xdr:spPr>
        <a:xfrm>
          <a:off x="7467840" y="33683400"/>
          <a:ext cx="5698800" cy="512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1032840</xdr:colOff>
      <xdr:row>219</xdr:row>
      <xdr:rowOff>118080</xdr:rowOff>
    </xdr:from>
    <xdr:to>
      <xdr:col>5</xdr:col>
      <xdr:colOff>166680</xdr:colOff>
      <xdr:row>248</xdr:row>
      <xdr:rowOff>15840</xdr:rowOff>
    </xdr:to>
    <xdr:pic>
      <xdr:nvPicPr>
        <xdr:cNvPr id="5" name="画像 8" descr=""/>
        <xdr:cNvPicPr/>
      </xdr:nvPicPr>
      <xdr:blipFill>
        <a:blip r:embed="rId4"/>
        <a:stretch/>
      </xdr:blipFill>
      <xdr:spPr>
        <a:xfrm>
          <a:off x="2536560" y="38135520"/>
          <a:ext cx="2143080" cy="4646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24</xdr:col>
      <xdr:colOff>56520</xdr:colOff>
      <xdr:row>142</xdr:row>
      <xdr:rowOff>16560</xdr:rowOff>
    </xdr:from>
    <xdr:to>
      <xdr:col>30</xdr:col>
      <xdr:colOff>698760</xdr:colOff>
      <xdr:row>152</xdr:row>
      <xdr:rowOff>87480</xdr:rowOff>
    </xdr:to>
    <xdr:pic>
      <xdr:nvPicPr>
        <xdr:cNvPr id="6" name="画像 9" descr=""/>
        <xdr:cNvPicPr/>
      </xdr:nvPicPr>
      <xdr:blipFill>
        <a:blip r:embed="rId5"/>
        <a:stretch/>
      </xdr:blipFill>
      <xdr:spPr>
        <a:xfrm>
          <a:off x="14424120" y="24282360"/>
          <a:ext cx="5496120" cy="1842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495000</xdr:colOff>
      <xdr:row>226</xdr:row>
      <xdr:rowOff>99360</xdr:rowOff>
    </xdr:from>
    <xdr:to>
      <xdr:col>18</xdr:col>
      <xdr:colOff>186840</xdr:colOff>
      <xdr:row>238</xdr:row>
      <xdr:rowOff>67680</xdr:rowOff>
    </xdr:to>
    <xdr:pic>
      <xdr:nvPicPr>
        <xdr:cNvPr id="7" name="画像 10" descr=""/>
        <xdr:cNvPicPr/>
      </xdr:nvPicPr>
      <xdr:blipFill>
        <a:blip r:embed="rId6"/>
        <a:stretch/>
      </xdr:blipFill>
      <xdr:spPr>
        <a:xfrm>
          <a:off x="8153640" y="39288960"/>
          <a:ext cx="2969640" cy="1919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19</xdr:col>
      <xdr:colOff>254520</xdr:colOff>
      <xdr:row>236</xdr:row>
      <xdr:rowOff>25200</xdr:rowOff>
    </xdr:from>
    <xdr:to>
      <xdr:col>28</xdr:col>
      <xdr:colOff>350280</xdr:colOff>
      <xdr:row>284</xdr:row>
      <xdr:rowOff>67320</xdr:rowOff>
    </xdr:to>
    <xdr:pic>
      <xdr:nvPicPr>
        <xdr:cNvPr id="8" name="画像 11" descr=""/>
        <xdr:cNvPicPr/>
      </xdr:nvPicPr>
      <xdr:blipFill>
        <a:blip r:embed="rId7"/>
        <a:stretch/>
      </xdr:blipFill>
      <xdr:spPr>
        <a:xfrm>
          <a:off x="11437560" y="40840560"/>
          <a:ext cx="6516360" cy="7844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26</xdr:col>
      <xdr:colOff>290880</xdr:colOff>
      <xdr:row>153</xdr:row>
      <xdr:rowOff>39960</xdr:rowOff>
    </xdr:from>
    <xdr:to>
      <xdr:col>43</xdr:col>
      <xdr:colOff>33840</xdr:colOff>
      <xdr:row>193</xdr:row>
      <xdr:rowOff>108720</xdr:rowOff>
    </xdr:to>
    <xdr:pic>
      <xdr:nvPicPr>
        <xdr:cNvPr id="9" name="画像 12" descr=""/>
        <xdr:cNvPicPr/>
      </xdr:nvPicPr>
      <xdr:blipFill>
        <a:blip r:embed="rId8"/>
        <a:stretch/>
      </xdr:blipFill>
      <xdr:spPr>
        <a:xfrm>
          <a:off x="16276320" y="26256600"/>
          <a:ext cx="13495680" cy="7374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90625" defaultRowHeight="12.8" zeroHeight="false" outlineLevelRow="0" outlineLevelCol="0"/>
  <cols>
    <col collapsed="false" customWidth="true" hidden="false" outlineLevel="0" max="3" min="3" style="0" width="15.2"/>
    <col collapsed="false" customWidth="true" hidden="false" outlineLevel="0" max="7" min="7" style="0" width="12.69"/>
    <col collapsed="false" customWidth="true" hidden="false" outlineLevel="0" max="9" min="9" style="0" width="12.97"/>
    <col collapsed="false" customWidth="true" hidden="false" outlineLevel="0" max="11" min="11" style="0" width="13.21"/>
    <col collapsed="false" customWidth="true" hidden="false" outlineLevel="0" max="13" min="13" style="0" width="14.14"/>
    <col collapsed="false" customWidth="true" hidden="false" outlineLevel="0" max="15" min="15" style="0" width="15.86"/>
    <col collapsed="false" customWidth="true" hidden="false" outlineLevel="0" max="18" min="18" style="0" width="12.82"/>
    <col collapsed="false" customWidth="true" hidden="false" outlineLevel="0" max="24" min="24" style="0" width="11.88"/>
  </cols>
  <sheetData>
    <row r="1" customFormat="false" ht="12.8" hidden="false" customHeight="false" outlineLevel="0" collapsed="false">
      <c r="F1" s="1"/>
    </row>
    <row r="2" customFormat="false" ht="12.8" hidden="false" customHeight="false" outlineLevel="0" collapsed="false">
      <c r="D2" s="2"/>
      <c r="E2" s="3" t="s">
        <v>0</v>
      </c>
      <c r="F2" s="2"/>
      <c r="G2" s="2"/>
      <c r="H2" s="2"/>
      <c r="I2" s="2"/>
      <c r="K2" s="1" t="s">
        <v>1</v>
      </c>
    </row>
    <row r="3" customFormat="false" ht="32.8" hidden="false" customHeight="true" outlineLevel="0" collapsed="false">
      <c r="D3" s="2"/>
      <c r="E3" s="4"/>
      <c r="F3" s="5" t="s">
        <v>2</v>
      </c>
      <c r="G3" s="5" t="s">
        <v>3</v>
      </c>
      <c r="H3" s="6" t="n">
        <f aca="false">(E3)/180*PI()</f>
        <v>0</v>
      </c>
      <c r="I3" s="5" t="s">
        <v>4</v>
      </c>
    </row>
    <row r="4" customFormat="false" ht="12.8" hidden="false" customHeight="false" outlineLevel="0" collapsed="false">
      <c r="D4" s="2"/>
      <c r="E4" s="2"/>
      <c r="F4" s="2"/>
      <c r="G4" s="2"/>
      <c r="H4" s="2"/>
      <c r="I4" s="2"/>
    </row>
    <row r="6" customFormat="false" ht="12.8" hidden="false" customHeight="false" outlineLevel="0" collapsed="false">
      <c r="C6" s="7"/>
      <c r="D6" s="8"/>
      <c r="E6" s="9"/>
      <c r="F6" s="9"/>
      <c r="J6" s="9"/>
      <c r="N6" s="9"/>
      <c r="R6" s="10"/>
    </row>
    <row r="7" customFormat="false" ht="14.15" hidden="false" customHeight="false" outlineLevel="0" collapsed="false">
      <c r="B7" s="11" t="s">
        <v>5</v>
      </c>
      <c r="C7" s="12" t="s">
        <v>6</v>
      </c>
      <c r="D7" s="13" t="s">
        <v>7</v>
      </c>
      <c r="E7" s="14" t="n">
        <v>1</v>
      </c>
      <c r="F7" s="15" t="s">
        <v>8</v>
      </c>
      <c r="G7" s="16" t="s">
        <v>9</v>
      </c>
      <c r="H7" s="17" t="s">
        <v>10</v>
      </c>
      <c r="I7" s="16" t="s">
        <v>11</v>
      </c>
      <c r="J7" s="15" t="s">
        <v>8</v>
      </c>
      <c r="K7" s="16" t="s">
        <v>12</v>
      </c>
      <c r="L7" s="18" t="s">
        <v>10</v>
      </c>
      <c r="M7" s="16" t="s">
        <v>13</v>
      </c>
      <c r="N7" s="15" t="s">
        <v>8</v>
      </c>
      <c r="O7" s="16" t="s">
        <v>14</v>
      </c>
      <c r="P7" s="19"/>
      <c r="Q7" s="19"/>
    </row>
    <row r="8" customFormat="false" ht="12.8" hidden="false" customHeight="false" outlineLevel="0" collapsed="false">
      <c r="A8" s="9"/>
      <c r="B8" s="11"/>
      <c r="C8" s="12"/>
      <c r="D8" s="13"/>
      <c r="E8" s="14"/>
      <c r="F8" s="14"/>
      <c r="G8" s="9" t="n">
        <v>2</v>
      </c>
      <c r="H8" s="17"/>
      <c r="I8" s="9" t="n">
        <v>24</v>
      </c>
      <c r="J8" s="15"/>
      <c r="K8" s="9" t="n">
        <v>720</v>
      </c>
      <c r="L8" s="18"/>
      <c r="M8" s="9" t="n">
        <v>40320</v>
      </c>
      <c r="N8" s="15"/>
      <c r="O8" s="9" t="n">
        <f aca="false">FACT(10)</f>
        <v>3628800</v>
      </c>
      <c r="P8" s="9"/>
      <c r="Q8" s="9"/>
      <c r="R8" s="20" t="s">
        <v>15</v>
      </c>
    </row>
    <row r="9" customFormat="false" ht="12.8" hidden="false" customHeight="false" outlineLevel="0" collapsed="false">
      <c r="A9" s="9"/>
      <c r="B9" s="21"/>
      <c r="C9" s="22"/>
      <c r="D9" s="23"/>
      <c r="E9" s="9"/>
      <c r="F9" s="9"/>
      <c r="G9" s="9"/>
      <c r="I9" s="9"/>
      <c r="J9" s="9"/>
      <c r="K9" s="9"/>
      <c r="M9" s="9"/>
      <c r="N9" s="9"/>
      <c r="O9" s="9"/>
      <c r="P9" s="9"/>
      <c r="Q9" s="9"/>
      <c r="R9" s="20" t="s">
        <v>16</v>
      </c>
      <c r="U9" s="24"/>
    </row>
    <row r="10" customFormat="false" ht="12.8" hidden="false" customHeight="false" outlineLevel="0" collapsed="false">
      <c r="A10" s="9"/>
      <c r="B10" s="25"/>
      <c r="C10" s="26"/>
      <c r="D10" s="27"/>
      <c r="E10" s="28"/>
      <c r="F10" s="28"/>
      <c r="G10" s="28"/>
      <c r="H10" s="28"/>
      <c r="I10" s="28"/>
      <c r="J10" s="28"/>
      <c r="K10" s="29"/>
      <c r="L10" s="28"/>
      <c r="M10" s="28"/>
      <c r="N10" s="28"/>
      <c r="O10" s="28"/>
      <c r="P10" s="28"/>
      <c r="Q10" s="28"/>
      <c r="R10" s="30"/>
      <c r="U10" s="24"/>
    </row>
    <row r="11" customFormat="false" ht="12.8" hidden="false" customHeight="false" outlineLevel="0" collapsed="false">
      <c r="A11" s="9"/>
      <c r="B11" s="31"/>
      <c r="C11" s="32" t="s">
        <v>17</v>
      </c>
      <c r="D11" s="30"/>
      <c r="E11" s="9"/>
      <c r="F11" s="9"/>
      <c r="G11" s="33"/>
      <c r="H11" s="9"/>
      <c r="I11" s="33"/>
      <c r="J11" s="9"/>
      <c r="K11" s="34"/>
      <c r="L11" s="9"/>
      <c r="M11" s="35"/>
      <c r="N11" s="9"/>
      <c r="O11" s="36"/>
      <c r="P11" s="36"/>
      <c r="Q11" s="36"/>
      <c r="R11" s="37"/>
      <c r="T11" s="32" t="s">
        <v>17</v>
      </c>
      <c r="U11" s="38" t="s">
        <v>18</v>
      </c>
    </row>
    <row r="12" customFormat="false" ht="15" hidden="false" customHeight="false" outlineLevel="0" collapsed="false">
      <c r="B12" s="31" t="n">
        <v>1</v>
      </c>
      <c r="C12" s="0" t="n">
        <v>0</v>
      </c>
      <c r="D12" s="10"/>
      <c r="E12" s="39" t="n">
        <v>1</v>
      </c>
      <c r="F12" s="40" t="s">
        <v>8</v>
      </c>
      <c r="G12" s="41" t="n">
        <f aca="false">((U12)^2)/2</f>
        <v>0</v>
      </c>
      <c r="H12" s="9" t="s">
        <v>10</v>
      </c>
      <c r="I12" s="42" t="n">
        <f aca="false">((U12)^4)/24</f>
        <v>0</v>
      </c>
      <c r="J12" s="40" t="s">
        <v>8</v>
      </c>
      <c r="K12" s="43" t="n">
        <f aca="false">((U12)^6)/720</f>
        <v>0</v>
      </c>
      <c r="L12" s="9" t="s">
        <v>10</v>
      </c>
      <c r="M12" s="44" t="n">
        <f aca="false">((U12)^8)/40320</f>
        <v>0</v>
      </c>
      <c r="N12" s="40" t="s">
        <v>8</v>
      </c>
      <c r="O12" s="45" t="n">
        <f aca="false">((U12)^10)/3628800</f>
        <v>0</v>
      </c>
      <c r="P12" s="46"/>
      <c r="Q12" s="47" t="s">
        <v>7</v>
      </c>
      <c r="R12" s="48" t="n">
        <f aca="false">(E12)+(I12)+(M12)-(G12)-(K12)-(O12)</f>
        <v>1</v>
      </c>
      <c r="T12" s="0" t="n">
        <v>0</v>
      </c>
      <c r="U12" s="49" t="n">
        <f aca="false">RADIANS(T12)</f>
        <v>0</v>
      </c>
    </row>
    <row r="13" customFormat="false" ht="15" hidden="false" customHeight="false" outlineLevel="0" collapsed="false">
      <c r="A13" s="2"/>
      <c r="B13" s="50"/>
      <c r="C13" s="51" t="n">
        <f aca="false">(E3)</f>
        <v>0</v>
      </c>
      <c r="D13" s="10"/>
      <c r="E13" s="39" t="n">
        <v>1</v>
      </c>
      <c r="F13" s="40" t="s">
        <v>8</v>
      </c>
      <c r="G13" s="41" t="n">
        <f aca="false">((U13)^2)/2</f>
        <v>0</v>
      </c>
      <c r="H13" s="9" t="s">
        <v>10</v>
      </c>
      <c r="I13" s="42" t="n">
        <f aca="false">((U13)^4)/24</f>
        <v>0</v>
      </c>
      <c r="J13" s="40" t="s">
        <v>8</v>
      </c>
      <c r="K13" s="43" t="n">
        <f aca="false">((U13)^6)/720</f>
        <v>0</v>
      </c>
      <c r="L13" s="9" t="s">
        <v>10</v>
      </c>
      <c r="M13" s="44" t="n">
        <f aca="false">((U13)^8)/40320</f>
        <v>0</v>
      </c>
      <c r="N13" s="40" t="s">
        <v>8</v>
      </c>
      <c r="O13" s="45" t="n">
        <f aca="false">((U13)^10)/3628800</f>
        <v>0</v>
      </c>
      <c r="P13" s="46"/>
      <c r="Q13" s="47" t="s">
        <v>7</v>
      </c>
      <c r="R13" s="48" t="n">
        <f aca="false">(E13)+(I13)+(M13)-(G13)-(K13)-(O13)</f>
        <v>1</v>
      </c>
      <c r="T13" s="0" t="n">
        <f aca="false">(E3)</f>
        <v>0</v>
      </c>
      <c r="U13" s="49" t="n">
        <f aca="false">RADIANS(T13)</f>
        <v>0</v>
      </c>
    </row>
    <row r="14" customFormat="false" ht="15" hidden="false" customHeight="false" outlineLevel="0" collapsed="false">
      <c r="A14" s="10"/>
      <c r="B14" s="10"/>
      <c r="C14" s="10"/>
      <c r="D14" s="10"/>
      <c r="E14" s="39"/>
      <c r="F14" s="40"/>
      <c r="G14" s="41"/>
      <c r="H14" s="9"/>
      <c r="I14" s="42"/>
      <c r="J14" s="40"/>
      <c r="K14" s="43"/>
      <c r="L14" s="9"/>
      <c r="M14" s="44"/>
      <c r="N14" s="40"/>
      <c r="O14" s="45"/>
      <c r="P14" s="46"/>
      <c r="Q14" s="47"/>
      <c r="R14" s="48"/>
      <c r="U14" s="49"/>
    </row>
    <row r="15" customFormat="false" ht="15" hidden="false" customHeight="false" outlineLevel="0" collapsed="false">
      <c r="B15" s="31"/>
      <c r="C15" s="0" t="n">
        <v>10</v>
      </c>
      <c r="D15" s="10"/>
      <c r="E15" s="39" t="n">
        <v>1</v>
      </c>
      <c r="F15" s="40" t="s">
        <v>8</v>
      </c>
      <c r="G15" s="41" t="n">
        <f aca="false">((U15)^2)/2</f>
        <v>0.0152308709893354</v>
      </c>
      <c r="H15" s="9" t="s">
        <v>10</v>
      </c>
      <c r="I15" s="42" t="n">
        <f aca="false">((U15)^4)/24</f>
        <v>3.86632385156299E-005</v>
      </c>
      <c r="J15" s="40" t="s">
        <v>8</v>
      </c>
      <c r="K15" s="43" t="n">
        <f aca="false">((U15)^6)/720</f>
        <v>3.92583198574309E-008</v>
      </c>
      <c r="L15" s="9" t="s">
        <v>10</v>
      </c>
      <c r="M15" s="44" t="n">
        <f aca="false">((U15)^8)/40320</f>
        <v>2.13549430359499E-011</v>
      </c>
      <c r="N15" s="40" t="s">
        <v>8</v>
      </c>
      <c r="O15" s="45" t="n">
        <f aca="false">((U15)^10)/3628800</f>
        <v>7.22787516367021E-015</v>
      </c>
      <c r="P15" s="46"/>
      <c r="Q15" s="47" t="s">
        <v>7</v>
      </c>
      <c r="R15" s="48" t="n">
        <f aca="false">(E15)+(I15)+(M15)-(G15)-(K15)-(O15)</f>
        <v>0.984807753012208</v>
      </c>
      <c r="T15" s="0" t="n">
        <v>10</v>
      </c>
      <c r="U15" s="49" t="n">
        <f aca="false">RADIANS(T15)</f>
        <v>0.174532925199433</v>
      </c>
    </row>
    <row r="16" customFormat="false" ht="15" hidden="false" customHeight="false" outlineLevel="0" collapsed="false">
      <c r="C16" s="0" t="n">
        <v>20</v>
      </c>
      <c r="D16" s="10"/>
      <c r="E16" s="39" t="n">
        <v>1</v>
      </c>
      <c r="F16" s="40" t="s">
        <v>8</v>
      </c>
      <c r="G16" s="41" t="n">
        <f aca="false">((U16)^2)/2</f>
        <v>0.0609234839573417</v>
      </c>
      <c r="H16" s="9" t="s">
        <v>10</v>
      </c>
      <c r="I16" s="42" t="n">
        <f aca="false">((U16)^4)/24</f>
        <v>0.000618611816250079</v>
      </c>
      <c r="J16" s="40" t="s">
        <v>8</v>
      </c>
      <c r="K16" s="43" t="n">
        <f aca="false">((U16)^6)/720</f>
        <v>2.51253247087558E-006</v>
      </c>
      <c r="L16" s="9" t="s">
        <v>10</v>
      </c>
      <c r="M16" s="44" t="n">
        <f aca="false">((U16)^8)/40320</f>
        <v>5.46686541720316E-009</v>
      </c>
      <c r="N16" s="40" t="s">
        <v>8</v>
      </c>
      <c r="O16" s="45" t="n">
        <f aca="false">((U16)^10)/3628800</f>
        <v>7.40134416759829E-012</v>
      </c>
      <c r="P16" s="46"/>
      <c r="Q16" s="47" t="s">
        <v>7</v>
      </c>
      <c r="R16" s="48" t="n">
        <f aca="false">(E16)+(I16)+(M16)-(G16)-(K16)-(O16)</f>
        <v>0.939692620785902</v>
      </c>
      <c r="T16" s="0" t="n">
        <v>20</v>
      </c>
      <c r="U16" s="49" t="n">
        <f aca="false">RADIANS(T16)</f>
        <v>0.349065850398866</v>
      </c>
    </row>
    <row r="17" customFormat="false" ht="15" hidden="false" customHeight="false" outlineLevel="0" collapsed="false">
      <c r="C17" s="0" t="n">
        <v>30</v>
      </c>
      <c r="D17" s="10"/>
      <c r="E17" s="39" t="n">
        <v>1</v>
      </c>
      <c r="F17" s="40" t="s">
        <v>8</v>
      </c>
      <c r="G17" s="41" t="n">
        <f aca="false">((U17)^2)/2</f>
        <v>0.137077838904019</v>
      </c>
      <c r="H17" s="9" t="s">
        <v>10</v>
      </c>
      <c r="I17" s="42" t="n">
        <f aca="false">((U17)^4)/24</f>
        <v>0.00313172231976602</v>
      </c>
      <c r="J17" s="40" t="s">
        <v>8</v>
      </c>
      <c r="K17" s="43" t="n">
        <f aca="false">((U17)^6)/720</f>
        <v>2.86193151760671E-005</v>
      </c>
      <c r="L17" s="9" t="s">
        <v>10</v>
      </c>
      <c r="M17" s="44" t="n">
        <f aca="false">((U17)^8)/40320</f>
        <v>1.40109781258867E-007</v>
      </c>
      <c r="N17" s="40" t="s">
        <v>8</v>
      </c>
      <c r="O17" s="45" t="n">
        <f aca="false">((U17)^10)/3628800</f>
        <v>4.26798800539562E-010</v>
      </c>
      <c r="P17" s="46"/>
      <c r="Q17" s="47" t="s">
        <v>7</v>
      </c>
      <c r="R17" s="48" t="n">
        <f aca="false">(E17)+(I17)+(M17)-(G17)-(K17)-(O17)</f>
        <v>0.866025403783554</v>
      </c>
      <c r="T17" s="0" t="n">
        <v>30</v>
      </c>
      <c r="U17" s="49" t="n">
        <f aca="false">RADIANS(T17)</f>
        <v>0.523598775598299</v>
      </c>
    </row>
    <row r="18" customFormat="false" ht="15" hidden="false" customHeight="false" outlineLevel="0" collapsed="false">
      <c r="C18" s="0" t="n">
        <v>40</v>
      </c>
      <c r="D18" s="10"/>
      <c r="E18" s="39" t="n">
        <v>1</v>
      </c>
      <c r="F18" s="40" t="s">
        <v>8</v>
      </c>
      <c r="G18" s="41" t="n">
        <f aca="false">((U18)^2)/2</f>
        <v>0.243693935829367</v>
      </c>
      <c r="H18" s="9" t="s">
        <v>10</v>
      </c>
      <c r="I18" s="42" t="n">
        <f aca="false">((U18)^4)/24</f>
        <v>0.00989778906000126</v>
      </c>
      <c r="J18" s="40" t="s">
        <v>8</v>
      </c>
      <c r="K18" s="43" t="n">
        <f aca="false">((U18)^6)/720</f>
        <v>0.000160802078136037</v>
      </c>
      <c r="L18" s="9" t="s">
        <v>10</v>
      </c>
      <c r="M18" s="44" t="n">
        <f aca="false">((U18)^8)/40320</f>
        <v>1.39951754680401E-006</v>
      </c>
      <c r="N18" s="40" t="s">
        <v>8</v>
      </c>
      <c r="O18" s="45" t="n">
        <f aca="false">((U18)^10)/3628800</f>
        <v>7.57897642762065E-009</v>
      </c>
      <c r="P18" s="46"/>
      <c r="Q18" s="47" t="s">
        <v>7</v>
      </c>
      <c r="R18" s="48" t="n">
        <f aca="false">(E18)+(I18)+(M18)-(G18)-(K18)-(O18)</f>
        <v>0.766044443091069</v>
      </c>
      <c r="T18" s="0" t="n">
        <v>40</v>
      </c>
      <c r="U18" s="49" t="n">
        <f aca="false">RADIANS(T18)</f>
        <v>0.698131700797732</v>
      </c>
    </row>
    <row r="19" customFormat="false" ht="15" hidden="false" customHeight="false" outlineLevel="0" collapsed="false">
      <c r="C19" s="0" t="n">
        <v>50</v>
      </c>
      <c r="D19" s="10"/>
      <c r="E19" s="39" t="n">
        <v>1</v>
      </c>
      <c r="F19" s="40" t="s">
        <v>8</v>
      </c>
      <c r="G19" s="41" t="n">
        <f aca="false">((U19)^2)/2</f>
        <v>0.380771774733386</v>
      </c>
      <c r="H19" s="9" t="s">
        <v>10</v>
      </c>
      <c r="I19" s="42" t="n">
        <f aca="false">((U19)^4)/24</f>
        <v>0.0241645240722687</v>
      </c>
      <c r="J19" s="40" t="s">
        <v>8</v>
      </c>
      <c r="K19" s="43" t="n">
        <f aca="false">((U19)^6)/720</f>
        <v>0.000613411247772358</v>
      </c>
      <c r="L19" s="9" t="s">
        <v>10</v>
      </c>
      <c r="M19" s="44" t="n">
        <f aca="false">((U19)^8)/40320</f>
        <v>8.34177462341791E-006</v>
      </c>
      <c r="N19" s="40" t="s">
        <v>8</v>
      </c>
      <c r="O19" s="45" t="n">
        <f aca="false">((U19)^10)/3628800</f>
        <v>7.05847183952169E-008</v>
      </c>
      <c r="P19" s="46"/>
      <c r="Q19" s="47" t="s">
        <v>7</v>
      </c>
      <c r="R19" s="48" t="n">
        <f aca="false">(E19)+(I19)+(M19)-(G19)-(K19)-(O19)</f>
        <v>0.642787609281016</v>
      </c>
      <c r="T19" s="0" t="n">
        <v>50</v>
      </c>
      <c r="U19" s="49" t="n">
        <f aca="false">RADIANS(T19)</f>
        <v>0.872664625997165</v>
      </c>
    </row>
    <row r="20" customFormat="false" ht="15" hidden="false" customHeight="false" outlineLevel="0" collapsed="false">
      <c r="C20" s="0" t="n">
        <v>60</v>
      </c>
      <c r="D20" s="10"/>
      <c r="E20" s="39" t="n">
        <v>1</v>
      </c>
      <c r="F20" s="40" t="s">
        <v>8</v>
      </c>
      <c r="G20" s="41" t="n">
        <f aca="false">((U20)^2)/2</f>
        <v>0.548311355616075</v>
      </c>
      <c r="H20" s="9" t="s">
        <v>10</v>
      </c>
      <c r="I20" s="42" t="n">
        <f aca="false">((U20)^4)/24</f>
        <v>0.0501075571162564</v>
      </c>
      <c r="J20" s="40" t="s">
        <v>8</v>
      </c>
      <c r="K20" s="43" t="n">
        <f aca="false">((U20)^6)/720</f>
        <v>0.0018316361712683</v>
      </c>
      <c r="L20" s="9" t="s">
        <v>10</v>
      </c>
      <c r="M20" s="44" t="n">
        <f aca="false">((U20)^8)/40320</f>
        <v>3.58681040022699E-005</v>
      </c>
      <c r="N20" s="40" t="s">
        <v>8</v>
      </c>
      <c r="O20" s="45" t="n">
        <f aca="false">((U20)^10)/3628800</f>
        <v>4.37041971752511E-007</v>
      </c>
      <c r="P20" s="46"/>
      <c r="Q20" s="47" t="s">
        <v>7</v>
      </c>
      <c r="R20" s="48" t="n">
        <f aca="false">(E20)+(I20)+(M20)-(G20)-(K20)-(O20)</f>
        <v>0.499999996390943</v>
      </c>
      <c r="T20" s="0" t="n">
        <v>60</v>
      </c>
      <c r="U20" s="49" t="n">
        <f aca="false">RADIANS(T20)</f>
        <v>1.0471975511966</v>
      </c>
    </row>
    <row r="21" customFormat="false" ht="15" hidden="false" customHeight="false" outlineLevel="0" collapsed="false">
      <c r="C21" s="0" t="n">
        <v>70</v>
      </c>
      <c r="D21" s="10"/>
      <c r="E21" s="39" t="n">
        <v>1</v>
      </c>
      <c r="F21" s="40" t="s">
        <v>8</v>
      </c>
      <c r="G21" s="41" t="n">
        <f aca="false">((U21)^2)/2</f>
        <v>0.746312678477436</v>
      </c>
      <c r="H21" s="9" t="s">
        <v>10</v>
      </c>
      <c r="I21" s="42" t="n">
        <f aca="false">((U21)^4)/24</f>
        <v>0.0928304356760274</v>
      </c>
      <c r="J21" s="40" t="s">
        <v>8</v>
      </c>
      <c r="K21" s="43" t="n">
        <f aca="false">((U21)^6)/720</f>
        <v>0.00461870207290689</v>
      </c>
      <c r="L21" s="9" t="s">
        <v>10</v>
      </c>
      <c r="M21" s="44" t="n">
        <f aca="false">((U21)^8)/40320</f>
        <v>0.000123106996968587</v>
      </c>
      <c r="N21" s="40" t="s">
        <v>8</v>
      </c>
      <c r="O21" s="45" t="n">
        <f aca="false">((U21)^10)/3628800</f>
        <v>2.04169583659866E-006</v>
      </c>
      <c r="P21" s="46"/>
      <c r="Q21" s="47" t="s">
        <v>7</v>
      </c>
      <c r="R21" s="48" t="n">
        <f aca="false">(E21)+(I21)+(M21)-(G21)-(K21)-(O21)</f>
        <v>0.342020120426816</v>
      </c>
      <c r="T21" s="0" t="n">
        <v>70</v>
      </c>
      <c r="U21" s="49" t="n">
        <f aca="false">RADIANS(T21)</f>
        <v>1.22173047639603</v>
      </c>
    </row>
    <row r="22" customFormat="false" ht="15" hidden="false" customHeight="false" outlineLevel="0" collapsed="false">
      <c r="C22" s="0" t="n">
        <v>80</v>
      </c>
      <c r="E22" s="39" t="n">
        <v>1</v>
      </c>
      <c r="F22" s="40" t="s">
        <v>8</v>
      </c>
      <c r="G22" s="41" t="n">
        <f aca="false">((U22)^2)/2</f>
        <v>0.974775743317467</v>
      </c>
      <c r="H22" s="9" t="s">
        <v>10</v>
      </c>
      <c r="I22" s="42" t="n">
        <f aca="false">((U22)^4)/24</f>
        <v>0.15836462496002</v>
      </c>
      <c r="J22" s="40" t="s">
        <v>8</v>
      </c>
      <c r="K22" s="43" t="n">
        <f aca="false">((U22)^6)/720</f>
        <v>0.0102913330007064</v>
      </c>
      <c r="L22" s="9" t="s">
        <v>10</v>
      </c>
      <c r="M22" s="44" t="n">
        <f aca="false">((U22)^8)/40320</f>
        <v>0.000358276491981826</v>
      </c>
      <c r="N22" s="40" t="s">
        <v>8</v>
      </c>
      <c r="O22" s="45" t="n">
        <f aca="false">((U22)^10)/3628800</f>
        <v>7.76087186188355E-006</v>
      </c>
      <c r="P22" s="46"/>
      <c r="Q22" s="47" t="s">
        <v>7</v>
      </c>
      <c r="R22" s="48" t="n">
        <f aca="false">(E22)+(I22)+(M22)-(G22)-(K22)-(O22)</f>
        <v>0.173648064261966</v>
      </c>
      <c r="T22" s="0" t="n">
        <v>80</v>
      </c>
      <c r="U22" s="49" t="n">
        <f aca="false">RADIANS(T22)</f>
        <v>1.39626340159546</v>
      </c>
    </row>
    <row r="23" customFormat="false" ht="15" hidden="false" customHeight="false" outlineLevel="0" collapsed="false">
      <c r="C23" s="0" t="n">
        <v>90</v>
      </c>
      <c r="E23" s="39" t="n">
        <v>1</v>
      </c>
      <c r="F23" s="40" t="s">
        <v>8</v>
      </c>
      <c r="G23" s="41" t="n">
        <f aca="false">((U23)^2)/2</f>
        <v>1.23370055013617</v>
      </c>
      <c r="H23" s="9" t="s">
        <v>10</v>
      </c>
      <c r="I23" s="42" t="n">
        <f aca="false">((U23)^4)/24</f>
        <v>0.253669507901048</v>
      </c>
      <c r="J23" s="40" t="s">
        <v>8</v>
      </c>
      <c r="K23" s="43" t="n">
        <f aca="false">((U23)^6)/720</f>
        <v>0.020863480763353</v>
      </c>
      <c r="L23" s="9" t="s">
        <v>10</v>
      </c>
      <c r="M23" s="44" t="n">
        <f aca="false">((U23)^8)/40320</f>
        <v>0.000919260274839426</v>
      </c>
      <c r="N23" s="40" t="s">
        <v>8</v>
      </c>
      <c r="O23" s="45" t="n">
        <f aca="false">((U23)^10)/3628800</f>
        <v>2.52020423730606E-005</v>
      </c>
      <c r="P23" s="46"/>
      <c r="Q23" s="47" t="s">
        <v>7</v>
      </c>
      <c r="R23" s="48" t="n">
        <f aca="false">(E23)+(I23)+(M23)-(G23)-(K23)-(O23)</f>
        <v>-4.64766008386026E-007</v>
      </c>
      <c r="T23" s="0" t="n">
        <v>90</v>
      </c>
      <c r="U23" s="49" t="n">
        <f aca="false">RADIANS(T23)</f>
        <v>1.5707963267949</v>
      </c>
    </row>
    <row r="24" customFormat="false" ht="15" hidden="false" customHeight="false" outlineLevel="0" collapsed="false">
      <c r="C24" s="0" t="n">
        <v>100</v>
      </c>
      <c r="E24" s="39" t="n">
        <v>1</v>
      </c>
      <c r="F24" s="40" t="s">
        <v>8</v>
      </c>
      <c r="G24" s="41" t="n">
        <f aca="false">((U24)^2)/2</f>
        <v>1.52308709893354</v>
      </c>
      <c r="H24" s="9" t="s">
        <v>10</v>
      </c>
      <c r="I24" s="42" t="n">
        <f aca="false">((U24)^4)/24</f>
        <v>0.386632385156299</v>
      </c>
      <c r="J24" s="40" t="s">
        <v>8</v>
      </c>
      <c r="K24" s="43" t="n">
        <f aca="false">((U24)^6)/720</f>
        <v>0.0392583198574309</v>
      </c>
      <c r="L24" s="9" t="s">
        <v>10</v>
      </c>
      <c r="M24" s="44" t="n">
        <f aca="false">((U24)^8)/40320</f>
        <v>0.00213549430359499</v>
      </c>
      <c r="N24" s="40" t="s">
        <v>8</v>
      </c>
      <c r="O24" s="45" t="n">
        <f aca="false">((U24)^10)/3628800</f>
        <v>7.22787516367021E-005</v>
      </c>
      <c r="P24" s="46"/>
      <c r="Q24" s="47" t="s">
        <v>7</v>
      </c>
      <c r="R24" s="48" t="n">
        <f aca="false">(E24)+(I24)+(M24)-(G24)-(K24)-(O24)</f>
        <v>-0.173649818082716</v>
      </c>
      <c r="T24" s="0" t="n">
        <v>100</v>
      </c>
      <c r="U24" s="49" t="n">
        <f aca="false">RADIANS(T24)</f>
        <v>1.74532925199433</v>
      </c>
    </row>
    <row r="25" customFormat="false" ht="15" hidden="false" customHeight="false" outlineLevel="0" collapsed="false">
      <c r="C25" s="0" t="n">
        <v>110</v>
      </c>
      <c r="E25" s="39" t="n">
        <v>1</v>
      </c>
      <c r="F25" s="40" t="s">
        <v>8</v>
      </c>
      <c r="G25" s="41" t="n">
        <f aca="false">((U25)^2)/2</f>
        <v>1.84293538970959</v>
      </c>
      <c r="H25" s="9" t="s">
        <v>10</v>
      </c>
      <c r="I25" s="42" t="n">
        <f aca="false">((U25)^4)/24</f>
        <v>0.566068475107338</v>
      </c>
      <c r="J25" s="40" t="s">
        <v>8</v>
      </c>
      <c r="K25" s="43" t="n">
        <f aca="false">((U25)^6)/720</f>
        <v>0.0695485083849502</v>
      </c>
      <c r="L25" s="9" t="s">
        <v>10</v>
      </c>
      <c r="M25" s="44" t="n">
        <f aca="false">((U25)^8)/40320</f>
        <v>0.00457762169300495</v>
      </c>
      <c r="N25" s="40" t="s">
        <v>8</v>
      </c>
      <c r="O25" s="45" t="n">
        <f aca="false">((U25)^10)/3628800</f>
        <v>0.000187472467083137</v>
      </c>
      <c r="P25" s="46"/>
      <c r="Q25" s="47" t="s">
        <v>7</v>
      </c>
      <c r="R25" s="48" t="n">
        <f aca="false">(E25)+(I25)+(M25)-(G25)-(K25)-(O25)</f>
        <v>-0.342025273761277</v>
      </c>
      <c r="T25" s="0" t="n">
        <v>110</v>
      </c>
      <c r="U25" s="49" t="n">
        <f aca="false">RADIANS(T25)</f>
        <v>1.91986217719376</v>
      </c>
    </row>
    <row r="26" customFormat="false" ht="15" hidden="false" customHeight="false" outlineLevel="0" collapsed="false">
      <c r="C26" s="0" t="n">
        <v>120</v>
      </c>
      <c r="E26" s="39" t="n">
        <v>1</v>
      </c>
      <c r="F26" s="40" t="s">
        <v>8</v>
      </c>
      <c r="G26" s="41" t="n">
        <f aca="false">((U26)^2)/2</f>
        <v>2.1932454224643</v>
      </c>
      <c r="H26" s="52" t="s">
        <v>10</v>
      </c>
      <c r="I26" s="42" t="n">
        <f aca="false">((U26)^4)/24</f>
        <v>0.801720913860102</v>
      </c>
      <c r="J26" s="40" t="s">
        <v>8</v>
      </c>
      <c r="K26" s="43" t="n">
        <f aca="false">((U26)^6)/720</f>
        <v>0.117224714961171</v>
      </c>
      <c r="L26" s="52" t="s">
        <v>10</v>
      </c>
      <c r="M26" s="44" t="n">
        <f aca="false">((U26)^8)/40320</f>
        <v>0.0091822346245811</v>
      </c>
      <c r="N26" s="40" t="s">
        <v>8</v>
      </c>
      <c r="O26" s="45" t="n">
        <f aca="false">((U26)^10)/3628800</f>
        <v>0.000447530979074571</v>
      </c>
      <c r="P26" s="46"/>
      <c r="Q26" s="47" t="s">
        <v>7</v>
      </c>
      <c r="R26" s="48" t="n">
        <f aca="false">(E26)+(I26)+(M26)-(G26)-(K26)-(O26)</f>
        <v>-0.500014519919864</v>
      </c>
      <c r="T26" s="0" t="n">
        <v>120</v>
      </c>
      <c r="U26" s="49" t="n">
        <f aca="false">RADIANS(T26)</f>
        <v>2.0943951023932</v>
      </c>
    </row>
    <row r="27" customFormat="false" ht="15" hidden="false" customHeight="false" outlineLevel="0" collapsed="false">
      <c r="C27" s="0" t="n">
        <v>130</v>
      </c>
      <c r="E27" s="39" t="n">
        <v>1</v>
      </c>
      <c r="F27" s="40" t="s">
        <v>8</v>
      </c>
      <c r="G27" s="41" t="n">
        <f aca="false">((U27)^2)/2</f>
        <v>2.57401719719769</v>
      </c>
      <c r="H27" s="9" t="s">
        <v>10</v>
      </c>
      <c r="I27" s="42" t="n">
        <f aca="false">((U27)^4)/24</f>
        <v>1.10426075524491</v>
      </c>
      <c r="J27" s="40" t="s">
        <v>8</v>
      </c>
      <c r="K27" s="43" t="n">
        <f aca="false">((U27)^6)/720</f>
        <v>0.189492411612726</v>
      </c>
      <c r="L27" s="9" t="s">
        <v>10</v>
      </c>
      <c r="M27" s="44" t="n">
        <f aca="false">((U27)^8)/40320</f>
        <v>0.0174198830796293</v>
      </c>
      <c r="N27" s="40" t="s">
        <v>8</v>
      </c>
      <c r="O27" s="45" t="n">
        <f aca="false">((U27)^10)/3628800</f>
        <v>0.000996423969336419</v>
      </c>
      <c r="P27" s="46"/>
      <c r="Q27" s="47" t="s">
        <v>7</v>
      </c>
      <c r="R27" s="48" t="n">
        <f aca="false">(E27)+(I27)+(M27)-(G27)-(K27)-(O27)</f>
        <v>-0.642825394455215</v>
      </c>
      <c r="T27" s="0" t="n">
        <v>130</v>
      </c>
      <c r="U27" s="49" t="n">
        <f aca="false">RADIANS(T27)</f>
        <v>2.26892802759263</v>
      </c>
    </row>
    <row r="28" customFormat="false" ht="15" hidden="false" customHeight="false" outlineLevel="0" collapsed="false">
      <c r="C28" s="0" t="n">
        <v>140</v>
      </c>
      <c r="E28" s="39" t="n">
        <v>1</v>
      </c>
      <c r="F28" s="40" t="s">
        <v>8</v>
      </c>
      <c r="G28" s="41" t="n">
        <f aca="false">((U28)^2)/2</f>
        <v>2.98525071390974</v>
      </c>
      <c r="H28" s="9" t="s">
        <v>10</v>
      </c>
      <c r="I28" s="42" t="n">
        <f aca="false">((U28)^4)/24</f>
        <v>1.48528697081644</v>
      </c>
      <c r="J28" s="40" t="s">
        <v>8</v>
      </c>
      <c r="K28" s="43" t="n">
        <f aca="false">((U28)^6)/720</f>
        <v>0.295596932666041</v>
      </c>
      <c r="L28" s="9" t="s">
        <v>10</v>
      </c>
      <c r="M28" s="44" t="n">
        <f aca="false">((U28)^8)/40320</f>
        <v>0.0315153912239582</v>
      </c>
      <c r="N28" s="40" t="s">
        <v>8</v>
      </c>
      <c r="O28" s="45" t="n">
        <f aca="false">((U28)^10)/3628800</f>
        <v>0.00209069653667702</v>
      </c>
      <c r="P28" s="46"/>
      <c r="Q28" s="47" t="s">
        <v>7</v>
      </c>
      <c r="R28" s="48" t="n">
        <f aca="false">(E28)+(I28)+(M28)-(G28)-(K28)-(O28)</f>
        <v>-0.766135981072065</v>
      </c>
      <c r="T28" s="0" t="n">
        <v>140</v>
      </c>
      <c r="U28" s="49" t="n">
        <f aca="false">RADIANS(T28)</f>
        <v>2.44346095279206</v>
      </c>
    </row>
    <row r="29" customFormat="false" ht="15" hidden="false" customHeight="false" outlineLevel="0" collapsed="false">
      <c r="C29" s="0" t="n">
        <v>150</v>
      </c>
      <c r="E29" s="39" t="n">
        <v>1</v>
      </c>
      <c r="F29" s="40" t="s">
        <v>8</v>
      </c>
      <c r="G29" s="41" t="n">
        <f aca="false">((U29)^2)/2</f>
        <v>3.42694597260047</v>
      </c>
      <c r="H29" s="9" t="s">
        <v>10</v>
      </c>
      <c r="I29" s="42" t="n">
        <f aca="false">((U29)^4)/24</f>
        <v>1.95732644985377</v>
      </c>
      <c r="J29" s="40" t="s">
        <v>8</v>
      </c>
      <c r="K29" s="43" t="n">
        <f aca="false">((U29)^6)/720</f>
        <v>0.447176799626049</v>
      </c>
      <c r="L29" s="9" t="s">
        <v>10</v>
      </c>
      <c r="M29" s="44" t="n">
        <f aca="false">((U29)^8)/40320</f>
        <v>0.054730383304245</v>
      </c>
      <c r="N29" s="40" t="s">
        <v>8</v>
      </c>
      <c r="O29" s="45" t="n">
        <f aca="false">((U29)^10)/3628800</f>
        <v>0.00416795703651916</v>
      </c>
      <c r="P29" s="46"/>
      <c r="Q29" s="47" t="s">
        <v>7</v>
      </c>
      <c r="R29" s="48" t="n">
        <f aca="false">(E29)+(I29)+(M29)-(G29)-(K29)-(O29)</f>
        <v>-0.86623389610503</v>
      </c>
      <c r="T29" s="0" t="n">
        <v>150</v>
      </c>
      <c r="U29" s="49" t="n">
        <f aca="false">RADIANS(T29)</f>
        <v>2.61799387799149</v>
      </c>
    </row>
    <row r="30" customFormat="false" ht="12.8" hidden="false" customHeight="false" outlineLevel="0" collapsed="false">
      <c r="G30" s="53"/>
      <c r="H30" s="9"/>
      <c r="I30" s="53"/>
      <c r="K30" s="54"/>
      <c r="L30" s="9"/>
      <c r="M30" s="55"/>
      <c r="O30" s="54"/>
      <c r="R30" s="56"/>
      <c r="U30" s="24"/>
    </row>
    <row r="31" customFormat="false" ht="12.8" hidden="false" customHeight="false" outlineLevel="0" collapsed="false">
      <c r="K31" s="54"/>
    </row>
  </sheetData>
  <mergeCells count="9">
    <mergeCell ref="B7:B8"/>
    <mergeCell ref="C7:C8"/>
    <mergeCell ref="D7:D8"/>
    <mergeCell ref="E7:E8"/>
    <mergeCell ref="F7:F8"/>
    <mergeCell ref="H7:H8"/>
    <mergeCell ref="J7:J8"/>
    <mergeCell ref="L7:L8"/>
    <mergeCell ref="N7:N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1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10.890625" defaultRowHeight="12.8" zeroHeight="false" outlineLevelRow="0" outlineLevelCol="0"/>
  <cols>
    <col collapsed="false" customWidth="true" hidden="false" outlineLevel="0" max="2" min="2" style="0" width="9.37"/>
    <col collapsed="false" customWidth="true" hidden="false" outlineLevel="0" max="3" min="3" style="7" width="27.5"/>
    <col collapsed="false" customWidth="true" hidden="false" outlineLevel="0" max="4" min="4" style="8" width="4.36"/>
    <col collapsed="false" customWidth="true" hidden="false" outlineLevel="0" max="5" min="5" style="9" width="8.72"/>
    <col collapsed="false" customWidth="true" hidden="false" outlineLevel="0" max="6" min="6" style="9" width="2.42"/>
    <col collapsed="false" customWidth="true" hidden="false" outlineLevel="0" max="8" min="8" style="0" width="2.42"/>
    <col collapsed="false" customWidth="true" hidden="false" outlineLevel="0" max="10" min="10" style="9" width="2.42"/>
    <col collapsed="false" customWidth="true" hidden="false" outlineLevel="0" max="12" min="12" style="0" width="2.42"/>
    <col collapsed="false" customWidth="true" hidden="false" outlineLevel="0" max="14" min="14" style="9" width="2.42"/>
    <col collapsed="false" customWidth="true" hidden="false" outlineLevel="0" max="16" min="16" style="0" width="5.67"/>
    <col collapsed="false" customWidth="true" hidden="false" outlineLevel="0" max="17" min="17" style="0" width="3.32"/>
    <col collapsed="false" customWidth="false" hidden="false" outlineLevel="0" max="18" min="18" style="10" width="10.97"/>
    <col collapsed="false" customWidth="true" hidden="false" outlineLevel="0" max="19" min="19" style="0" width="3.32"/>
    <col collapsed="false" customWidth="true" hidden="false" outlineLevel="0" max="21" min="21" style="0" width="6.08"/>
    <col collapsed="false" customWidth="true" hidden="false" outlineLevel="0" max="22" min="22" style="9" width="11.88"/>
    <col collapsed="false" customWidth="true" hidden="false" outlineLevel="0" max="23" min="23" style="0" width="3.17"/>
  </cols>
  <sheetData>
    <row r="1" customFormat="false" ht="12.8" hidden="false" customHeight="false" outlineLevel="0" collapsed="false">
      <c r="C1" s="57" t="s">
        <v>19</v>
      </c>
    </row>
    <row r="3" customFormat="false" ht="14.15" hidden="false" customHeight="false" outlineLevel="0" collapsed="false">
      <c r="B3" s="58" t="s">
        <v>20</v>
      </c>
      <c r="C3" s="58"/>
      <c r="G3" s="59"/>
      <c r="S3" s="60"/>
      <c r="T3" s="60"/>
    </row>
    <row r="4" customFormat="false" ht="14.15" hidden="false" customHeight="false" outlineLevel="0" collapsed="false">
      <c r="G4" s="61" t="s">
        <v>21</v>
      </c>
      <c r="S4" s="60"/>
      <c r="T4" s="60"/>
    </row>
    <row r="5" customFormat="false" ht="7.45" hidden="false" customHeight="true" outlineLevel="0" collapsed="false">
      <c r="G5" s="59"/>
      <c r="S5" s="60"/>
      <c r="T5" s="60"/>
    </row>
    <row r="6" customFormat="false" ht="16.4" hidden="false" customHeight="true" outlineLevel="0" collapsed="false">
      <c r="A6" s="62"/>
      <c r="B6" s="62"/>
      <c r="C6" s="63"/>
      <c r="D6" s="64"/>
      <c r="E6" s="65"/>
      <c r="F6" s="65"/>
      <c r="G6" s="66" t="s">
        <v>22</v>
      </c>
      <c r="H6" s="62"/>
      <c r="I6" s="62"/>
      <c r="J6" s="65"/>
      <c r="K6" s="62"/>
      <c r="L6" s="62"/>
      <c r="M6" s="62"/>
      <c r="N6" s="65"/>
      <c r="O6" s="62"/>
      <c r="P6" s="62"/>
      <c r="Q6" s="62"/>
      <c r="R6" s="67"/>
      <c r="S6" s="68"/>
      <c r="T6" s="68"/>
      <c r="U6" s="62"/>
      <c r="V6" s="65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</row>
    <row r="7" customFormat="false" ht="12.8" hidden="false" customHeight="false" outlineLevel="0" collapsed="false">
      <c r="S7" s="60"/>
      <c r="T7" s="69" t="s">
        <v>23</v>
      </c>
    </row>
    <row r="8" customFormat="false" ht="12.8" hidden="false" customHeight="false" outlineLevel="0" collapsed="false">
      <c r="S8" s="60" t="n">
        <v>0</v>
      </c>
      <c r="T8" s="70" t="n">
        <f aca="false">(S8)/57.2957795130823</f>
        <v>0</v>
      </c>
    </row>
    <row r="9" customFormat="false" ht="14.15" hidden="false" customHeight="false" outlineLevel="0" collapsed="false">
      <c r="B9" s="11" t="s">
        <v>5</v>
      </c>
      <c r="C9" s="12" t="s">
        <v>6</v>
      </c>
      <c r="D9" s="13" t="s">
        <v>7</v>
      </c>
      <c r="E9" s="14" t="n">
        <v>1</v>
      </c>
      <c r="F9" s="15" t="s">
        <v>8</v>
      </c>
      <c r="G9" s="16" t="s">
        <v>9</v>
      </c>
      <c r="H9" s="17" t="s">
        <v>10</v>
      </c>
      <c r="I9" s="16" t="s">
        <v>11</v>
      </c>
      <c r="J9" s="15" t="s">
        <v>8</v>
      </c>
      <c r="K9" s="16" t="s">
        <v>12</v>
      </c>
      <c r="L9" s="18" t="s">
        <v>10</v>
      </c>
      <c r="M9" s="16" t="s">
        <v>13</v>
      </c>
      <c r="N9" s="15" t="s">
        <v>8</v>
      </c>
      <c r="O9" s="16" t="s">
        <v>14</v>
      </c>
      <c r="P9" s="19"/>
      <c r="Q9" s="19"/>
      <c r="R9" s="0"/>
      <c r="S9" s="60" t="n">
        <v>15</v>
      </c>
      <c r="T9" s="70" t="n">
        <f aca="false">(S9)/57.2957795130823</f>
        <v>0.261799387799149</v>
      </c>
    </row>
    <row r="10" customFormat="false" ht="12.8" hidden="false" customHeight="false" outlineLevel="0" collapsed="false">
      <c r="A10" s="9"/>
      <c r="B10" s="11"/>
      <c r="C10" s="12"/>
      <c r="D10" s="13"/>
      <c r="E10" s="14"/>
      <c r="F10" s="14"/>
      <c r="G10" s="9" t="n">
        <v>2</v>
      </c>
      <c r="H10" s="17"/>
      <c r="I10" s="9" t="n">
        <v>24</v>
      </c>
      <c r="J10" s="15"/>
      <c r="K10" s="9" t="n">
        <v>720</v>
      </c>
      <c r="L10" s="18"/>
      <c r="M10" s="9" t="n">
        <v>40320</v>
      </c>
      <c r="N10" s="15"/>
      <c r="O10" s="9" t="n">
        <f aca="false">FACT(10)</f>
        <v>3628800</v>
      </c>
      <c r="P10" s="9"/>
      <c r="Q10" s="9"/>
      <c r="R10" s="20" t="s">
        <v>15</v>
      </c>
      <c r="S10" s="60" t="n">
        <v>30</v>
      </c>
      <c r="T10" s="70" t="n">
        <f aca="false">(S10)/57.2957795130823</f>
        <v>0.523598775598299</v>
      </c>
      <c r="U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customFormat="false" ht="12.8" hidden="false" customHeight="false" outlineLevel="0" collapsed="false">
      <c r="A11" s="9"/>
      <c r="B11" s="21"/>
      <c r="C11" s="22"/>
      <c r="D11" s="23"/>
      <c r="G11" s="9"/>
      <c r="I11" s="9"/>
      <c r="K11" s="9"/>
      <c r="M11" s="9"/>
      <c r="O11" s="9"/>
      <c r="P11" s="9"/>
      <c r="Q11" s="9"/>
      <c r="R11" s="20" t="s">
        <v>16</v>
      </c>
      <c r="S11" s="60"/>
      <c r="U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customFormat="false" ht="12.8" hidden="false" customHeight="false" outlineLevel="0" collapsed="false">
      <c r="A12" s="9"/>
      <c r="B12" s="25"/>
      <c r="C12" s="26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60" t="n">
        <v>45</v>
      </c>
      <c r="T12" s="70" t="n">
        <f aca="false">(S12)/57.2957795130823</f>
        <v>0.785398163397449</v>
      </c>
      <c r="U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customFormat="false" ht="12.8" hidden="false" customHeight="false" outlineLevel="0" collapsed="false">
      <c r="A13" s="9"/>
      <c r="B13" s="31"/>
      <c r="C13" s="71"/>
      <c r="D13" s="30"/>
      <c r="G13" s="9"/>
      <c r="H13" s="9"/>
      <c r="I13" s="9"/>
      <c r="K13" s="9"/>
      <c r="L13" s="9"/>
      <c r="M13" s="36"/>
      <c r="O13" s="36"/>
      <c r="P13" s="36"/>
      <c r="Q13" s="36"/>
      <c r="R13" s="30"/>
      <c r="S13" s="60" t="n">
        <v>60</v>
      </c>
      <c r="T13" s="70" t="n">
        <f aca="false">(S13)/57.2957795130823</f>
        <v>1.0471975511966</v>
      </c>
      <c r="U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customFormat="false" ht="15" hidden="false" customHeight="false" outlineLevel="0" collapsed="false">
      <c r="B14" s="31" t="n">
        <v>1</v>
      </c>
      <c r="C14" s="72" t="s">
        <v>24</v>
      </c>
      <c r="D14" s="10"/>
      <c r="E14" s="39" t="n">
        <v>1</v>
      </c>
      <c r="F14" s="40" t="s">
        <v>8</v>
      </c>
      <c r="G14" s="73" t="n">
        <f aca="false">((T8)^2)/2</f>
        <v>0</v>
      </c>
      <c r="H14" s="0" t="s">
        <v>10</v>
      </c>
      <c r="I14" s="74" t="n">
        <f aca="false">((T8)^4)/24</f>
        <v>0</v>
      </c>
      <c r="J14" s="40" t="s">
        <v>8</v>
      </c>
      <c r="K14" s="75" t="n">
        <f aca="false">((T8)^6)/720</f>
        <v>0</v>
      </c>
      <c r="L14" s="0" t="s">
        <v>10</v>
      </c>
      <c r="M14" s="76" t="n">
        <f aca="false">((T8)^8)/40320</f>
        <v>0</v>
      </c>
      <c r="N14" s="40" t="s">
        <v>8</v>
      </c>
      <c r="O14" s="77" t="n">
        <f aca="false">((T8)^10)/3628800</f>
        <v>0</v>
      </c>
      <c r="P14" s="46"/>
      <c r="Q14" s="47" t="s">
        <v>7</v>
      </c>
      <c r="R14" s="10" t="n">
        <f aca="false">(E14)+(I14)+(M14)-(G14)-(K14)-(O14)</f>
        <v>1</v>
      </c>
      <c r="S14" s="60" t="n">
        <v>75</v>
      </c>
      <c r="T14" s="70" t="n">
        <f aca="false">(S14)/57.2957795130823</f>
        <v>1.30899693899575</v>
      </c>
    </row>
    <row r="15" customFormat="false" ht="12.8" hidden="false" customHeight="false" outlineLevel="0" collapsed="false">
      <c r="B15" s="31"/>
      <c r="C15" s="78"/>
      <c r="D15" s="10"/>
      <c r="E15" s="39"/>
      <c r="G15" s="73"/>
      <c r="I15" s="74"/>
      <c r="K15" s="79"/>
      <c r="M15" s="80"/>
      <c r="O15" s="81"/>
      <c r="P15" s="54"/>
      <c r="Q15" s="54"/>
      <c r="S15" s="60" t="n">
        <v>90</v>
      </c>
      <c r="T15" s="70" t="n">
        <f aca="false">(S15)/57.2957795130823</f>
        <v>1.5707963267949</v>
      </c>
    </row>
    <row r="16" customFormat="false" ht="15" hidden="false" customHeight="false" outlineLevel="0" collapsed="false">
      <c r="B16" s="31" t="n">
        <v>0.9659</v>
      </c>
      <c r="C16" s="82" t="s">
        <v>25</v>
      </c>
      <c r="D16" s="10"/>
      <c r="E16" s="39" t="n">
        <v>1</v>
      </c>
      <c r="F16" s="40" t="s">
        <v>8</v>
      </c>
      <c r="G16" s="73" t="n">
        <f aca="false">((T9)^2)/2</f>
        <v>0.0342694597260047</v>
      </c>
      <c r="H16" s="0" t="s">
        <v>10</v>
      </c>
      <c r="I16" s="74" t="n">
        <f aca="false">((T9)^4)/24</f>
        <v>0.000195732644985377</v>
      </c>
      <c r="J16" s="40" t="s">
        <v>8</v>
      </c>
      <c r="K16" s="79" t="n">
        <f aca="false">((T9)^6)/720</f>
        <v>4.4717679962605E-007</v>
      </c>
      <c r="L16" s="0" t="s">
        <v>10</v>
      </c>
      <c r="M16" s="80" t="n">
        <f aca="false">((T9)^8)/40320</f>
        <v>5.47303833042451E-010</v>
      </c>
      <c r="N16" s="40" t="s">
        <v>8</v>
      </c>
      <c r="O16" s="81" t="n">
        <f aca="false">((T10)^10)/3628800</f>
        <v>4.26798800539564E-010</v>
      </c>
      <c r="P16" s="54"/>
      <c r="Q16" s="47" t="s">
        <v>7</v>
      </c>
      <c r="R16" s="10" t="n">
        <f aca="false">(E16)+(I16)+(M16)-(G16)-(K16)-(O16)</f>
        <v>0.965925825862686</v>
      </c>
      <c r="S16" s="60" t="n">
        <v>105</v>
      </c>
      <c r="T16" s="70" t="n">
        <f aca="false">(S16)/57.2957795130823</f>
        <v>1.83259571459405</v>
      </c>
    </row>
    <row r="17" customFormat="false" ht="12.8" hidden="false" customHeight="false" outlineLevel="0" collapsed="false">
      <c r="B17" s="31"/>
      <c r="C17" s="83"/>
      <c r="D17" s="10"/>
      <c r="E17" s="39"/>
      <c r="G17" s="73"/>
      <c r="I17" s="74"/>
      <c r="K17" s="79"/>
      <c r="M17" s="80"/>
      <c r="O17" s="81"/>
      <c r="P17" s="54"/>
      <c r="Q17" s="54"/>
      <c r="S17" s="60" t="n">
        <v>120</v>
      </c>
      <c r="T17" s="70" t="n">
        <f aca="false">(S17)/57.2957795130823</f>
        <v>2.0943951023932</v>
      </c>
    </row>
    <row r="18" customFormat="false" ht="15" hidden="false" customHeight="false" outlineLevel="0" collapsed="false">
      <c r="B18" s="31" t="n">
        <v>0.866</v>
      </c>
      <c r="C18" s="82" t="s">
        <v>26</v>
      </c>
      <c r="D18" s="10"/>
      <c r="E18" s="39" t="n">
        <v>1</v>
      </c>
      <c r="F18" s="40" t="s">
        <v>8</v>
      </c>
      <c r="G18" s="73" t="n">
        <f aca="false">((T10)^2)/2</f>
        <v>0.137077838904019</v>
      </c>
      <c r="H18" s="0" t="s">
        <v>10</v>
      </c>
      <c r="I18" s="74" t="n">
        <f aca="false">((T10)^4)/24</f>
        <v>0.00313172231976603</v>
      </c>
      <c r="J18" s="40" t="s">
        <v>8</v>
      </c>
      <c r="K18" s="79" t="n">
        <f aca="false">((T10)^6)/720</f>
        <v>2.86193151760672E-005</v>
      </c>
      <c r="L18" s="0" t="s">
        <v>10</v>
      </c>
      <c r="M18" s="80" t="n">
        <f aca="false">((T10)^8)/40320</f>
        <v>1.40109781258867E-007</v>
      </c>
      <c r="N18" s="40" t="s">
        <v>8</v>
      </c>
      <c r="O18" s="81" t="n">
        <f aca="false">((T10)^10)/3628800</f>
        <v>4.26798800539564E-010</v>
      </c>
      <c r="P18" s="54"/>
      <c r="Q18" s="47" t="s">
        <v>7</v>
      </c>
      <c r="R18" s="10" t="n">
        <f aca="false">(E18)+(I18)+(M18)-(G18)-(K18)-(O18)</f>
        <v>0.866025403783553</v>
      </c>
      <c r="S18" s="60" t="n">
        <v>135</v>
      </c>
      <c r="T18" s="70" t="n">
        <f aca="false">(S18)/57.2957795130823</f>
        <v>2.35619449019235</v>
      </c>
    </row>
    <row r="19" customFormat="false" ht="12.8" hidden="false" customHeight="false" outlineLevel="0" collapsed="false">
      <c r="B19" s="31"/>
      <c r="C19" s="78"/>
      <c r="D19" s="10"/>
      <c r="E19" s="39"/>
      <c r="G19" s="73"/>
      <c r="I19" s="74"/>
      <c r="K19" s="79"/>
      <c r="M19" s="80"/>
      <c r="O19" s="81"/>
      <c r="P19" s="54"/>
      <c r="Q19" s="54"/>
      <c r="S19" s="60" t="n">
        <v>150</v>
      </c>
      <c r="T19" s="70" t="n">
        <f aca="false">(S19)/57.2957795130823</f>
        <v>2.6179938779915</v>
      </c>
    </row>
    <row r="20" customFormat="false" ht="15" hidden="false" customHeight="false" outlineLevel="0" collapsed="false">
      <c r="B20" s="31" t="n">
        <v>0.7071</v>
      </c>
      <c r="C20" s="82" t="s">
        <v>27</v>
      </c>
      <c r="D20" s="10"/>
      <c r="E20" s="39" t="n">
        <v>1</v>
      </c>
      <c r="F20" s="40" t="s">
        <v>8</v>
      </c>
      <c r="G20" s="73" t="n">
        <f aca="false">((T12)^2)/2</f>
        <v>0.308425137534043</v>
      </c>
      <c r="H20" s="0" t="s">
        <v>10</v>
      </c>
      <c r="I20" s="74" t="n">
        <f aca="false">((T12)^4)/24</f>
        <v>0.0158543442438155</v>
      </c>
      <c r="J20" s="40" t="s">
        <v>8</v>
      </c>
      <c r="K20" s="79" t="n">
        <f aca="false">((T12)^6)/720</f>
        <v>0.000325991886927391</v>
      </c>
      <c r="L20" s="0" t="s">
        <v>10</v>
      </c>
      <c r="M20" s="80" t="n">
        <f aca="false">((T12)^8)/40320</f>
        <v>3.59086044859152E-006</v>
      </c>
      <c r="N20" s="40" t="s">
        <v>8</v>
      </c>
      <c r="O20" s="81" t="n">
        <f aca="false">((T12)^10)/3628800</f>
        <v>2.46113695049421E-008</v>
      </c>
      <c r="P20" s="54"/>
      <c r="Q20" s="47" t="s">
        <v>7</v>
      </c>
      <c r="R20" s="10" t="n">
        <f aca="false">(E20)+(I20)+(M20)-(G20)-(K20)-(O20)</f>
        <v>0.707106781071924</v>
      </c>
      <c r="S20" s="60" t="n">
        <v>165</v>
      </c>
      <c r="T20" s="70" t="n">
        <f aca="false">(S20)/57.2957795130823</f>
        <v>2.87979326579064</v>
      </c>
    </row>
    <row r="21" customFormat="false" ht="12.8" hidden="false" customHeight="false" outlineLevel="0" collapsed="false">
      <c r="B21" s="31"/>
      <c r="C21" s="83"/>
      <c r="D21" s="10"/>
      <c r="E21" s="39"/>
      <c r="G21" s="73"/>
      <c r="I21" s="74"/>
      <c r="K21" s="79"/>
      <c r="M21" s="80"/>
      <c r="O21" s="81"/>
      <c r="P21" s="54"/>
      <c r="Q21" s="54"/>
      <c r="S21" s="60" t="n">
        <v>180</v>
      </c>
      <c r="T21" s="70" t="n">
        <f aca="false">(S21)/57.2957795130823</f>
        <v>3.14159265358979</v>
      </c>
    </row>
    <row r="22" customFormat="false" ht="15" hidden="false" customHeight="false" outlineLevel="0" collapsed="false">
      <c r="B22" s="31" t="n">
        <v>0.5</v>
      </c>
      <c r="C22" s="82" t="s">
        <v>28</v>
      </c>
      <c r="D22" s="10"/>
      <c r="E22" s="39" t="n">
        <v>1</v>
      </c>
      <c r="F22" s="40" t="s">
        <v>8</v>
      </c>
      <c r="G22" s="73" t="n">
        <f aca="false">((T13)^2)/2</f>
        <v>0.548311355616076</v>
      </c>
      <c r="H22" s="0" t="s">
        <v>10</v>
      </c>
      <c r="I22" s="74" t="n">
        <f aca="false">((T13)^4)/24</f>
        <v>0.0501075571162565</v>
      </c>
      <c r="J22" s="40" t="s">
        <v>8</v>
      </c>
      <c r="K22" s="79" t="n">
        <f aca="false">((T13)^6)/720</f>
        <v>0.0018316361712683</v>
      </c>
      <c r="L22" s="0" t="s">
        <v>10</v>
      </c>
      <c r="M22" s="80" t="n">
        <f aca="false">((T13)^8)/40320</f>
        <v>3.586810400227E-005</v>
      </c>
      <c r="N22" s="40" t="s">
        <v>8</v>
      </c>
      <c r="O22" s="81" t="n">
        <f aca="false">((T13)^10)/3628800</f>
        <v>4.37041971752513E-007</v>
      </c>
      <c r="P22" s="54"/>
      <c r="Q22" s="47" t="s">
        <v>7</v>
      </c>
      <c r="R22" s="10" t="n">
        <f aca="false">(E22)+(I22)+(M22)-(G22)-(K22)-(O22)</f>
        <v>0.499999996390943</v>
      </c>
      <c r="S22" s="60"/>
      <c r="T22" s="60"/>
    </row>
    <row r="23" customFormat="false" ht="12.8" hidden="false" customHeight="false" outlineLevel="0" collapsed="false">
      <c r="B23" s="31"/>
      <c r="C23" s="78"/>
      <c r="D23" s="10"/>
      <c r="E23" s="39"/>
      <c r="G23" s="73"/>
      <c r="I23" s="74"/>
      <c r="K23" s="79"/>
      <c r="M23" s="80"/>
      <c r="O23" s="81"/>
      <c r="P23" s="54"/>
      <c r="Q23" s="54"/>
    </row>
    <row r="24" customFormat="false" ht="15" hidden="false" customHeight="false" outlineLevel="0" collapsed="false">
      <c r="B24" s="31" t="n">
        <v>0.2588</v>
      </c>
      <c r="C24" s="82" t="s">
        <v>29</v>
      </c>
      <c r="D24" s="10"/>
      <c r="E24" s="39" t="n">
        <v>1</v>
      </c>
      <c r="F24" s="40" t="s">
        <v>8</v>
      </c>
      <c r="G24" s="73" t="n">
        <f aca="false">((T14)^2)/2</f>
        <v>0.856736493150119</v>
      </c>
      <c r="H24" s="0" t="s">
        <v>10</v>
      </c>
      <c r="I24" s="74" t="n">
        <f aca="false">((T14)^4)/24</f>
        <v>0.122332903115861</v>
      </c>
      <c r="J24" s="40" t="s">
        <v>8</v>
      </c>
      <c r="K24" s="79" t="n">
        <f aca="false">((T14)^6)/720</f>
        <v>0.00698713749415704</v>
      </c>
      <c r="L24" s="0" t="s">
        <v>10</v>
      </c>
      <c r="M24" s="80" t="n">
        <f aca="false">((T14)^8)/40320</f>
        <v>0.000213790559782207</v>
      </c>
      <c r="N24" s="40" t="s">
        <v>8</v>
      </c>
      <c r="O24" s="81" t="n">
        <f aca="false">((T14)^10)/3628800</f>
        <v>4.07027054347576E-006</v>
      </c>
      <c r="P24" s="54"/>
      <c r="Q24" s="47" t="s">
        <v>7</v>
      </c>
      <c r="R24" s="10" t="n">
        <f aca="false">(E24)+(I24)+(M24)-(G24)-(K24)-(O24)</f>
        <v>0.258818992760823</v>
      </c>
    </row>
    <row r="25" customFormat="false" ht="12.8" hidden="false" customHeight="false" outlineLevel="0" collapsed="false">
      <c r="B25" s="31"/>
      <c r="C25" s="83"/>
      <c r="D25" s="10"/>
      <c r="E25" s="39"/>
      <c r="G25" s="73"/>
      <c r="I25" s="74"/>
      <c r="K25" s="79"/>
      <c r="M25" s="80"/>
      <c r="O25" s="81"/>
      <c r="P25" s="54"/>
      <c r="Q25" s="54"/>
    </row>
    <row r="26" customFormat="false" ht="15" hidden="false" customHeight="false" outlineLevel="0" collapsed="false">
      <c r="B26" s="31" t="n">
        <v>0</v>
      </c>
      <c r="C26" s="72" t="s">
        <v>30</v>
      </c>
      <c r="D26" s="10"/>
      <c r="E26" s="39" t="n">
        <v>1</v>
      </c>
      <c r="F26" s="40" t="s">
        <v>8</v>
      </c>
      <c r="G26" s="73" t="n">
        <f aca="false">((T15)^2)/2</f>
        <v>1.23370055013617</v>
      </c>
      <c r="H26" s="0" t="s">
        <v>10</v>
      </c>
      <c r="I26" s="74" t="n">
        <f aca="false">((T15)^4)/24</f>
        <v>0.253669507901048</v>
      </c>
      <c r="J26" s="40" t="s">
        <v>8</v>
      </c>
      <c r="K26" s="79" t="n">
        <f aca="false">((T15)^6)/720</f>
        <v>0.020863480763353</v>
      </c>
      <c r="L26" s="0" t="s">
        <v>10</v>
      </c>
      <c r="M26" s="80" t="n">
        <f aca="false">((T15)^8)/40320</f>
        <v>0.000919260274839429</v>
      </c>
      <c r="N26" s="40" t="s">
        <v>8</v>
      </c>
      <c r="O26" s="81" t="n">
        <f aca="false">((T15)^10)/3628800</f>
        <v>2.52020423730607E-005</v>
      </c>
      <c r="P26" s="54"/>
      <c r="Q26" s="47" t="s">
        <v>7</v>
      </c>
      <c r="R26" s="84" t="n">
        <f aca="false">(E26)+(I26)+(M26)-(G26)-(K26)-(O26)</f>
        <v>-4.64766009104306E-007</v>
      </c>
    </row>
    <row r="27" customFormat="false" ht="12.8" hidden="false" customHeight="false" outlineLevel="0" collapsed="false">
      <c r="B27" s="31"/>
      <c r="C27" s="78"/>
      <c r="D27" s="10"/>
      <c r="E27" s="39"/>
      <c r="G27" s="73"/>
      <c r="I27" s="74"/>
      <c r="K27" s="79"/>
      <c r="M27" s="80"/>
      <c r="O27" s="81"/>
      <c r="P27" s="54"/>
      <c r="Q27" s="54"/>
    </row>
    <row r="28" customFormat="false" ht="15" hidden="false" customHeight="false" outlineLevel="0" collapsed="false">
      <c r="B28" s="31" t="n">
        <v>-0.2588</v>
      </c>
      <c r="C28" s="82" t="s">
        <v>31</v>
      </c>
      <c r="D28" s="10"/>
      <c r="E28" s="39" t="n">
        <v>1</v>
      </c>
      <c r="F28" s="40" t="s">
        <v>8</v>
      </c>
      <c r="G28" s="73" t="n">
        <f aca="false">((T16)^2)/2</f>
        <v>1.67920352657423</v>
      </c>
      <c r="H28" s="0" t="s">
        <v>10</v>
      </c>
      <c r="I28" s="74" t="n">
        <f aca="false">((T16)^4)/24</f>
        <v>0.46995408060989</v>
      </c>
      <c r="J28" s="40" t="s">
        <v>8</v>
      </c>
      <c r="K28" s="79" t="n">
        <f aca="false">((T16)^6)/720</f>
        <v>0.0526099032992052</v>
      </c>
      <c r="L28" s="0" t="s">
        <v>10</v>
      </c>
      <c r="M28" s="80" t="n">
        <f aca="false">((T16)^8)/40320</f>
        <v>0.00315509768402695</v>
      </c>
      <c r="N28" s="40" t="s">
        <v>8</v>
      </c>
      <c r="O28" s="85" t="n">
        <f aca="false">((T16)^10)/3628800</f>
        <v>0.000117734470171206</v>
      </c>
      <c r="Q28" s="47" t="s">
        <v>7</v>
      </c>
      <c r="R28" s="10" t="n">
        <f aca="false">(E28)+(I28)+(M28)-(G28)-(K28)-(O28)</f>
        <v>-0.258821986049692</v>
      </c>
    </row>
    <row r="29" customFormat="false" ht="12.8" hidden="false" customHeight="false" outlineLevel="0" collapsed="false">
      <c r="B29" s="31"/>
      <c r="C29" s="83"/>
      <c r="D29" s="10"/>
      <c r="E29" s="39"/>
      <c r="G29" s="73"/>
      <c r="I29" s="74"/>
      <c r="K29" s="79"/>
      <c r="M29" s="80"/>
      <c r="O29" s="85"/>
      <c r="Q29" s="54"/>
    </row>
    <row r="30" customFormat="false" ht="15" hidden="false" customHeight="false" outlineLevel="0" collapsed="false">
      <c r="B30" s="31" t="n">
        <v>-0.5</v>
      </c>
      <c r="C30" s="82" t="s">
        <v>32</v>
      </c>
      <c r="D30" s="10"/>
      <c r="E30" s="39" t="n">
        <v>1</v>
      </c>
      <c r="F30" s="40" t="s">
        <v>8</v>
      </c>
      <c r="G30" s="73" t="n">
        <f aca="false">((T17)^2)/2</f>
        <v>2.1932454224643</v>
      </c>
      <c r="H30" s="0" t="s">
        <v>10</v>
      </c>
      <c r="I30" s="74" t="n">
        <f aca="false">((T17)^4)/24</f>
        <v>0.801720913860103</v>
      </c>
      <c r="J30" s="40" t="s">
        <v>8</v>
      </c>
      <c r="K30" s="79" t="n">
        <f aca="false">((T17)^6)/720</f>
        <v>0.117224714961171</v>
      </c>
      <c r="L30" s="0" t="s">
        <v>10</v>
      </c>
      <c r="M30" s="80" t="n">
        <f aca="false">((T17)^8)/40320</f>
        <v>0.00918223462458113</v>
      </c>
      <c r="N30" s="40" t="s">
        <v>8</v>
      </c>
      <c r="O30" s="85" t="n">
        <f aca="false">((T17)^10)/3628800</f>
        <v>0.000447530979074573</v>
      </c>
      <c r="Q30" s="47" t="s">
        <v>7</v>
      </c>
      <c r="R30" s="10" t="n">
        <f aca="false">(E30)+(I30)+(M30)-(G30)-(K30)-(O30)</f>
        <v>-0.500014519919864</v>
      </c>
    </row>
    <row r="31" customFormat="false" ht="12.8" hidden="false" customHeight="false" outlineLevel="0" collapsed="false">
      <c r="B31" s="31"/>
      <c r="C31" s="78"/>
      <c r="D31" s="10"/>
      <c r="E31" s="39"/>
      <c r="G31" s="73"/>
      <c r="I31" s="74"/>
      <c r="K31" s="79"/>
      <c r="M31" s="80"/>
      <c r="O31" s="85"/>
      <c r="Q31" s="54"/>
    </row>
    <row r="32" customFormat="false" ht="15" hidden="false" customHeight="false" outlineLevel="0" collapsed="false">
      <c r="B32" s="31" t="n">
        <v>-0.7071</v>
      </c>
      <c r="C32" s="82" t="s">
        <v>33</v>
      </c>
      <c r="D32" s="10"/>
      <c r="E32" s="39" t="n">
        <v>1</v>
      </c>
      <c r="F32" s="40" t="s">
        <v>8</v>
      </c>
      <c r="G32" s="73" t="n">
        <f aca="false">((T18)^2)/2</f>
        <v>2.77582623780638</v>
      </c>
      <c r="H32" s="0" t="s">
        <v>10</v>
      </c>
      <c r="I32" s="74" t="n">
        <f aca="false">((T18)^4)/24</f>
        <v>1.28420188374906</v>
      </c>
      <c r="J32" s="40" t="s">
        <v>8</v>
      </c>
      <c r="K32" s="79" t="n">
        <f aca="false">((T18)^6)/720</f>
        <v>0.237648085570068</v>
      </c>
      <c r="L32" s="0" t="s">
        <v>10</v>
      </c>
      <c r="M32" s="80" t="n">
        <f aca="false">((T18)^8)/40320</f>
        <v>0.023559635403209</v>
      </c>
      <c r="N32" s="40" t="s">
        <v>8</v>
      </c>
      <c r="O32" s="85" t="n">
        <f aca="false">((T18)^10)/3628800</f>
        <v>0.00145327675789733</v>
      </c>
      <c r="Q32" s="47" t="s">
        <v>7</v>
      </c>
      <c r="R32" s="10" t="n">
        <f aca="false">(E32)+(I32)+(M32)-(G32)-(K32)-(O32)</f>
        <v>-0.707166080982083</v>
      </c>
    </row>
    <row r="33" customFormat="false" ht="12.8" hidden="false" customHeight="false" outlineLevel="0" collapsed="false">
      <c r="B33" s="31"/>
      <c r="C33" s="83"/>
      <c r="D33" s="10"/>
      <c r="E33" s="39"/>
      <c r="G33" s="73"/>
      <c r="I33" s="74"/>
      <c r="K33" s="79"/>
      <c r="M33" s="80"/>
      <c r="O33" s="85"/>
      <c r="Q33" s="54"/>
    </row>
    <row r="34" customFormat="false" ht="15" hidden="false" customHeight="false" outlineLevel="0" collapsed="false">
      <c r="B34" s="31" t="n">
        <v>-0.866</v>
      </c>
      <c r="C34" s="82" t="s">
        <v>34</v>
      </c>
      <c r="D34" s="10"/>
      <c r="E34" s="39" t="n">
        <v>1</v>
      </c>
      <c r="F34" s="40" t="s">
        <v>8</v>
      </c>
      <c r="G34" s="73" t="n">
        <f aca="false">((T19)^2)/2</f>
        <v>3.42694597260047</v>
      </c>
      <c r="H34" s="0" t="s">
        <v>10</v>
      </c>
      <c r="I34" s="74" t="n">
        <f aca="false">((T19)^4)/24</f>
        <v>1.95732644985377</v>
      </c>
      <c r="J34" s="40" t="s">
        <v>8</v>
      </c>
      <c r="K34" s="79" t="n">
        <f aca="false">((T19)^6)/720</f>
        <v>0.44717679962605</v>
      </c>
      <c r="L34" s="0" t="s">
        <v>10</v>
      </c>
      <c r="M34" s="80" t="n">
        <f aca="false">((T19)^8)/40320</f>
        <v>0.0547303833042451</v>
      </c>
      <c r="N34" s="40" t="s">
        <v>8</v>
      </c>
      <c r="O34" s="85" t="n">
        <f aca="false">((T19)^10)/3628800</f>
        <v>0.00416795703651918</v>
      </c>
      <c r="Q34" s="47" t="s">
        <v>7</v>
      </c>
      <c r="R34" s="10" t="n">
        <f aca="false">(E34)+(I34)+(M34)-(G34)-(K34)-(O34)</f>
        <v>-0.86623389610503</v>
      </c>
    </row>
    <row r="35" customFormat="false" ht="12.8" hidden="false" customHeight="false" outlineLevel="0" collapsed="false">
      <c r="B35" s="31"/>
      <c r="C35" s="78"/>
      <c r="D35" s="10"/>
      <c r="E35" s="39"/>
      <c r="G35" s="73"/>
      <c r="I35" s="74"/>
      <c r="K35" s="79"/>
      <c r="M35" s="80"/>
      <c r="O35" s="85"/>
      <c r="Q35" s="54"/>
    </row>
    <row r="36" customFormat="false" ht="15" hidden="false" customHeight="false" outlineLevel="0" collapsed="false">
      <c r="B36" s="31" t="n">
        <v>-0.9659</v>
      </c>
      <c r="C36" s="82" t="s">
        <v>35</v>
      </c>
      <c r="D36" s="10"/>
      <c r="E36" s="39" t="n">
        <v>1</v>
      </c>
      <c r="F36" s="40" t="s">
        <v>8</v>
      </c>
      <c r="G36" s="73" t="n">
        <f aca="false">((T20)^2)/2</f>
        <v>4.14660462684657</v>
      </c>
      <c r="H36" s="0" t="s">
        <v>10</v>
      </c>
      <c r="I36" s="74" t="n">
        <f aca="false">((T20)^4)/24</f>
        <v>2.8657216552309</v>
      </c>
      <c r="J36" s="40" t="s">
        <v>8</v>
      </c>
      <c r="K36" s="79" t="n">
        <f aca="false">((T20)^6)/720</f>
        <v>0.792200978322325</v>
      </c>
      <c r="L36" s="0" t="s">
        <v>10</v>
      </c>
      <c r="M36" s="80" t="n">
        <f aca="false">((T20)^8)/40320</f>
        <v>0.117319437217991</v>
      </c>
      <c r="N36" s="40" t="s">
        <v>8</v>
      </c>
      <c r="O36" s="85" t="n">
        <f aca="false">((T20)^10)/3628800</f>
        <v>0.0108106071374924</v>
      </c>
      <c r="Q36" s="47" t="s">
        <v>7</v>
      </c>
      <c r="R36" s="10" t="n">
        <f aca="false">(E36)+(I36)+(M36)-(G36)-(K36)-(O36)</f>
        <v>-0.966575119857498</v>
      </c>
    </row>
    <row r="37" customFormat="false" ht="12.8" hidden="false" customHeight="false" outlineLevel="0" collapsed="false">
      <c r="B37" s="31"/>
      <c r="C37" s="83"/>
      <c r="D37" s="10"/>
      <c r="E37" s="39"/>
      <c r="G37" s="73"/>
      <c r="I37" s="74"/>
      <c r="K37" s="79"/>
      <c r="M37" s="80"/>
      <c r="O37" s="85"/>
      <c r="Q37" s="54"/>
    </row>
    <row r="38" customFormat="false" ht="15" hidden="false" customHeight="false" outlineLevel="0" collapsed="false">
      <c r="A38" s="86"/>
      <c r="B38" s="87" t="n">
        <v>-1</v>
      </c>
      <c r="C38" s="72" t="s">
        <v>36</v>
      </c>
      <c r="D38" s="88"/>
      <c r="E38" s="89" t="n">
        <v>1</v>
      </c>
      <c r="F38" s="90" t="s">
        <v>8</v>
      </c>
      <c r="G38" s="91" t="n">
        <f aca="false">((T21)^2)/2</f>
        <v>4.93480220054468</v>
      </c>
      <c r="H38" s="92" t="s">
        <v>10</v>
      </c>
      <c r="I38" s="93" t="n">
        <f aca="false">((T21)^4)/24</f>
        <v>4.05871212641678</v>
      </c>
      <c r="J38" s="90" t="s">
        <v>8</v>
      </c>
      <c r="K38" s="94" t="n">
        <f aca="false">((T21)^6)/720</f>
        <v>1.33526276885459</v>
      </c>
      <c r="L38" s="92" t="s">
        <v>10</v>
      </c>
      <c r="M38" s="95" t="n">
        <f aca="false">((T21)^8)/40320</f>
        <v>0.235330630358894</v>
      </c>
      <c r="N38" s="90" t="s">
        <v>8</v>
      </c>
      <c r="O38" s="96" t="n">
        <f aca="false">((T21)^10)/3628800</f>
        <v>0.0258068913900142</v>
      </c>
      <c r="P38" s="92"/>
      <c r="Q38" s="97" t="s">
        <v>37</v>
      </c>
      <c r="R38" s="88" t="n">
        <f aca="false">(E38)+(I38)+(M38)-(G38)-(K38)-(O38)</f>
        <v>-1.00182910401362</v>
      </c>
      <c r="S38" s="92"/>
      <c r="T38" s="92"/>
      <c r="U38" s="92"/>
      <c r="V38" s="98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</row>
    <row r="39" customFormat="false" ht="12.8" hidden="false" customHeight="false" outlineLevel="0" collapsed="false">
      <c r="A39" s="99"/>
      <c r="B39" s="100"/>
      <c r="C39" s="78"/>
      <c r="D39" s="10"/>
      <c r="K39" s="101"/>
      <c r="M39" s="54"/>
      <c r="R39" s="102"/>
      <c r="S39" s="9"/>
      <c r="T39" s="103"/>
      <c r="V39" s="33"/>
      <c r="Y39" s="10"/>
    </row>
    <row r="40" customFormat="false" ht="15" hidden="false" customHeight="false" outlineLevel="0" collapsed="false">
      <c r="A40" s="99" t="n">
        <v>195</v>
      </c>
      <c r="B40" s="99" t="n">
        <f aca="false">(A40)/57.2957795130823</f>
        <v>3.40339204138894</v>
      </c>
      <c r="C40" s="82" t="s">
        <v>38</v>
      </c>
      <c r="D40" s="10"/>
      <c r="E40" s="39" t="n">
        <v>1</v>
      </c>
      <c r="F40" s="40" t="s">
        <v>8</v>
      </c>
      <c r="G40" s="73" t="n">
        <f aca="false">((B40)^2)/2</f>
        <v>5.7915386936948</v>
      </c>
      <c r="H40" s="0" t="s">
        <v>10</v>
      </c>
      <c r="I40" s="74" t="n">
        <f aca="false">((B40)^4)/24</f>
        <v>5.59032007342735</v>
      </c>
      <c r="J40" s="40" t="s">
        <v>8</v>
      </c>
      <c r="K40" s="79" t="n">
        <f aca="false">((B40)^6)/720</f>
        <v>2.15843700102622</v>
      </c>
      <c r="L40" s="0" t="s">
        <v>10</v>
      </c>
      <c r="M40" s="80" t="n">
        <f aca="false">((B40)^8)/40320</f>
        <v>0.446452550333782</v>
      </c>
      <c r="N40" s="40" t="s">
        <v>8</v>
      </c>
      <c r="O40" s="85" t="n">
        <f aca="false">((B40)^10)/3628800</f>
        <v>0.0574588271145961</v>
      </c>
      <c r="Q40" s="0" t="s">
        <v>10</v>
      </c>
      <c r="R40" s="104" t="n">
        <f aca="false">((B40)^12)/FACT(12)</f>
        <v>0.00504204576558339</v>
      </c>
      <c r="S40" s="40" t="s">
        <v>8</v>
      </c>
      <c r="T40" s="103" t="n">
        <f aca="false">((B40)^14)/FACT(14)</f>
        <v>0.000320892342272046</v>
      </c>
      <c r="U40" s="47" t="s">
        <v>7</v>
      </c>
      <c r="V40" s="105" t="n">
        <f aca="false">(E40)+(I40)+(M40)+(R40)-(G40)-(K40)-(O40)-(T40)</f>
        <v>-0.965940744651173</v>
      </c>
      <c r="X40" s="47"/>
      <c r="Y40" s="10"/>
    </row>
    <row r="41" customFormat="false" ht="12.8" hidden="false" customHeight="false" outlineLevel="0" collapsed="false">
      <c r="A41" s="99"/>
      <c r="B41" s="99"/>
      <c r="C41" s="83"/>
      <c r="D41" s="10"/>
      <c r="E41" s="39"/>
      <c r="G41" s="73"/>
      <c r="I41" s="74"/>
      <c r="K41" s="79"/>
      <c r="M41" s="80"/>
      <c r="O41" s="85"/>
      <c r="R41" s="104"/>
      <c r="S41" s="9"/>
      <c r="T41" s="103"/>
      <c r="V41" s="105"/>
      <c r="Y41" s="10"/>
    </row>
    <row r="42" customFormat="false" ht="15" hidden="false" customHeight="false" outlineLevel="0" collapsed="false">
      <c r="A42" s="99" t="n">
        <v>210</v>
      </c>
      <c r="B42" s="99" t="n">
        <f aca="false">(A42)/57.2957795130823</f>
        <v>3.66519142918809</v>
      </c>
      <c r="C42" s="82" t="s">
        <v>39</v>
      </c>
      <c r="D42" s="10"/>
      <c r="E42" s="39" t="n">
        <v>1</v>
      </c>
      <c r="F42" s="40" t="s">
        <v>8</v>
      </c>
      <c r="G42" s="73" t="n">
        <f aca="false">((B42)^2)/2</f>
        <v>6.71681410629693</v>
      </c>
      <c r="H42" s="0" t="s">
        <v>10</v>
      </c>
      <c r="I42" s="74" t="n">
        <f aca="false">((B42)^4)/24</f>
        <v>7.51926528975823</v>
      </c>
      <c r="J42" s="40" t="s">
        <v>8</v>
      </c>
      <c r="K42" s="43" t="n">
        <f aca="false">((B42)^6)/720</f>
        <v>3.36703381114913</v>
      </c>
      <c r="L42" s="0" t="s">
        <v>10</v>
      </c>
      <c r="M42" s="106" t="n">
        <f aca="false">((B42)^8)/40320</f>
        <v>0.8077050071109</v>
      </c>
      <c r="N42" s="40" t="s">
        <v>8</v>
      </c>
      <c r="O42" s="85" t="n">
        <f aca="false">((B42)^10)/3628800</f>
        <v>0.120560097455314</v>
      </c>
      <c r="Q42" s="0" t="s">
        <v>10</v>
      </c>
      <c r="R42" s="104" t="n">
        <f aca="false">((B42)^12)/FACT(12)</f>
        <v>0.0122693903521877</v>
      </c>
      <c r="S42" s="40" t="s">
        <v>8</v>
      </c>
      <c r="T42" s="107" t="n">
        <f aca="false">((B42)^14)/FACT(14)</f>
        <v>0.000905617738387229</v>
      </c>
      <c r="U42" s="47" t="s">
        <v>7</v>
      </c>
      <c r="V42" s="105" t="n">
        <f aca="false">(E42)+(I42)+(M42)+(R42)-(G42)-(K42)-(O42)-(T42)</f>
        <v>-0.866073945418439</v>
      </c>
      <c r="X42" s="47"/>
      <c r="Y42" s="10"/>
    </row>
    <row r="43" customFormat="false" ht="12.8" hidden="false" customHeight="false" outlineLevel="0" collapsed="false">
      <c r="A43" s="99"/>
      <c r="B43" s="99"/>
      <c r="C43" s="78"/>
      <c r="D43" s="10"/>
      <c r="G43" s="73"/>
      <c r="I43" s="74"/>
      <c r="K43" s="79"/>
      <c r="M43" s="80"/>
      <c r="O43" s="85"/>
      <c r="R43" s="104"/>
      <c r="S43" s="9"/>
      <c r="T43" s="103"/>
      <c r="V43" s="105"/>
      <c r="Y43" s="10"/>
    </row>
    <row r="44" customFormat="false" ht="15" hidden="false" customHeight="false" outlineLevel="0" collapsed="false">
      <c r="A44" s="99" t="n">
        <v>225</v>
      </c>
      <c r="B44" s="99" t="n">
        <f aca="false">(A44)/57.2957795130823</f>
        <v>3.92699081698724</v>
      </c>
      <c r="C44" s="82" t="s">
        <v>40</v>
      </c>
      <c r="D44" s="10"/>
      <c r="E44" s="39" t="n">
        <v>1</v>
      </c>
      <c r="F44" s="40" t="s">
        <v>8</v>
      </c>
      <c r="G44" s="73" t="n">
        <f aca="false">((B44)^2)/2</f>
        <v>7.71062843835107</v>
      </c>
      <c r="H44" s="0" t="s">
        <v>10</v>
      </c>
      <c r="I44" s="74" t="n">
        <f aca="false">((B44)^4)/24</f>
        <v>9.9089651523847</v>
      </c>
      <c r="J44" s="40" t="s">
        <v>8</v>
      </c>
      <c r="K44" s="79" t="n">
        <f aca="false">((B44)^6)/720</f>
        <v>5.09362323324048</v>
      </c>
      <c r="L44" s="0" t="s">
        <v>10</v>
      </c>
      <c r="M44" s="80" t="n">
        <f aca="false">((B44)^8)/40320</f>
        <v>1.40267986273106</v>
      </c>
      <c r="N44" s="40" t="s">
        <v>8</v>
      </c>
      <c r="O44" s="85" t="n">
        <f aca="false">((B44)^10)/3628800</f>
        <v>0.2403454053217</v>
      </c>
      <c r="Q44" s="0" t="s">
        <v>10</v>
      </c>
      <c r="R44" s="104" t="n">
        <f aca="false">((B44)^12/FACT(12))</f>
        <v>0.0280790017772805</v>
      </c>
      <c r="S44" s="40" t="s">
        <v>8</v>
      </c>
      <c r="T44" s="103" t="n">
        <f aca="false">((B44)^14)/FACT(14)</f>
        <v>0.00237919505081768</v>
      </c>
      <c r="U44" s="47" t="s">
        <v>7</v>
      </c>
      <c r="V44" s="105" t="n">
        <f aca="false">(E44)+(I44)+(M44)+(R44)-(G44)-(K44)-(O44)-(T44)</f>
        <v>-0.707252255071019</v>
      </c>
      <c r="X44" s="47"/>
      <c r="Y44" s="10"/>
    </row>
    <row r="45" customFormat="false" ht="12.8" hidden="false" customHeight="false" outlineLevel="0" collapsed="false">
      <c r="A45" s="99"/>
      <c r="B45" s="99"/>
      <c r="C45" s="83"/>
      <c r="D45" s="10"/>
      <c r="E45" s="39"/>
      <c r="G45" s="73"/>
      <c r="I45" s="74"/>
      <c r="K45" s="79"/>
      <c r="M45" s="80"/>
      <c r="O45" s="85"/>
      <c r="R45" s="104"/>
      <c r="S45" s="9"/>
      <c r="T45" s="103"/>
      <c r="V45" s="105"/>
      <c r="Y45" s="10"/>
    </row>
    <row r="46" customFormat="false" ht="15" hidden="false" customHeight="false" outlineLevel="0" collapsed="false">
      <c r="A46" s="99" t="n">
        <v>240</v>
      </c>
      <c r="B46" s="99" t="n">
        <f aca="false">(A46)/57.2957795130823</f>
        <v>4.18879020478639</v>
      </c>
      <c r="C46" s="82" t="s">
        <v>41</v>
      </c>
      <c r="D46" s="10"/>
      <c r="E46" s="39" t="n">
        <v>1</v>
      </c>
      <c r="F46" s="40" t="s">
        <v>8</v>
      </c>
      <c r="G46" s="73" t="n">
        <f aca="false">((B46)^2)/2</f>
        <v>8.77298168985721</v>
      </c>
      <c r="H46" s="0" t="s">
        <v>10</v>
      </c>
      <c r="I46" s="74" t="n">
        <f aca="false">((B46)^4)/24</f>
        <v>12.8275346217617</v>
      </c>
      <c r="J46" s="40" t="s">
        <v>8</v>
      </c>
      <c r="K46" s="43" t="n">
        <f aca="false">((B46)^6)/720</f>
        <v>7.50238175751496</v>
      </c>
      <c r="L46" s="0" t="s">
        <v>10</v>
      </c>
      <c r="M46" s="106" t="n">
        <f aca="false">((B46)^8)/40320</f>
        <v>2.35065206389277</v>
      </c>
      <c r="N46" s="40" t="s">
        <v>8</v>
      </c>
      <c r="O46" s="85" t="n">
        <f aca="false">((B46)^10)/3628800</f>
        <v>0.458271722572363</v>
      </c>
      <c r="Q46" s="0" t="s">
        <v>10</v>
      </c>
      <c r="R46" s="104" t="n">
        <f aca="false">((B46)^12)/FACT(12)</f>
        <v>0.0609152944107071</v>
      </c>
      <c r="S46" s="40" t="s">
        <v>8</v>
      </c>
      <c r="T46" s="107" t="n">
        <f aca="false">((B46)^14)/FACT(14)</f>
        <v>0.00587262376370763</v>
      </c>
      <c r="U46" s="47" t="s">
        <v>7</v>
      </c>
      <c r="V46" s="105" t="n">
        <f aca="false">(E46)+(I46)+(M46)+(R46)-(G46)-(K46)-(O46)-(T46)</f>
        <v>-0.500405813643115</v>
      </c>
      <c r="X46" s="47"/>
      <c r="Y46" s="10"/>
    </row>
    <row r="47" customFormat="false" ht="12.8" hidden="false" customHeight="false" outlineLevel="0" collapsed="false">
      <c r="A47" s="99"/>
      <c r="B47" s="99"/>
      <c r="C47" s="78"/>
      <c r="D47" s="10"/>
      <c r="G47" s="73"/>
      <c r="I47" s="74"/>
      <c r="K47" s="79"/>
      <c r="M47" s="80"/>
      <c r="O47" s="85"/>
      <c r="R47" s="104"/>
      <c r="S47" s="9"/>
      <c r="T47" s="103"/>
      <c r="V47" s="105"/>
      <c r="Y47" s="10"/>
    </row>
    <row r="48" customFormat="false" ht="15" hidden="false" customHeight="false" outlineLevel="0" collapsed="false">
      <c r="A48" s="99" t="n">
        <v>255</v>
      </c>
      <c r="B48" s="99" t="n">
        <f aca="false">(A48)/57.2957795130823</f>
        <v>4.45058959258554</v>
      </c>
      <c r="C48" s="82" t="s">
        <v>42</v>
      </c>
      <c r="D48" s="10"/>
      <c r="E48" s="39" t="n">
        <v>1</v>
      </c>
      <c r="F48" s="40" t="s">
        <v>8</v>
      </c>
      <c r="G48" s="73" t="n">
        <f aca="false">((B48)^2)/2</f>
        <v>9.90387386081537</v>
      </c>
      <c r="H48" s="0" t="s">
        <v>10</v>
      </c>
      <c r="I48" s="74" t="n">
        <f aca="false">((B48)^4)/24</f>
        <v>16.3477862418237</v>
      </c>
      <c r="J48" s="40" t="s">
        <v>8</v>
      </c>
      <c r="K48" s="79" t="n">
        <f aca="false">((B48)^6)/720</f>
        <v>10.793760856173</v>
      </c>
      <c r="L48" s="0" t="s">
        <v>10</v>
      </c>
      <c r="M48" s="80" t="n">
        <f aca="false">((B48)^8)/40320</f>
        <v>3.8178587858337</v>
      </c>
      <c r="N48" s="40" t="s">
        <v>8</v>
      </c>
      <c r="O48" s="85" t="n">
        <f aca="false">((B48)^10)/3628800</f>
        <v>0.840257596295615</v>
      </c>
      <c r="Q48" s="0" t="s">
        <v>10</v>
      </c>
      <c r="R48" s="104" t="n">
        <f aca="false">((B48)^12)/FACT(12)</f>
        <v>0.126087958247026</v>
      </c>
      <c r="S48" s="40" t="s">
        <v>8</v>
      </c>
      <c r="T48" s="103" t="n">
        <f aca="false">((B48)^14)/FACT(14)</f>
        <v>0.0137226289433659</v>
      </c>
      <c r="U48" s="47" t="s">
        <v>7</v>
      </c>
      <c r="V48" s="105" t="n">
        <f aca="false">(E48)+(I48)+(M48)+(R48)-(G48)-(K48)-(O48)-(T48)</f>
        <v>-0.259881956322934</v>
      </c>
      <c r="X48" s="47"/>
      <c r="Y48" s="10"/>
    </row>
    <row r="49" customFormat="false" ht="12.8" hidden="false" customHeight="false" outlineLevel="0" collapsed="false">
      <c r="A49" s="99"/>
      <c r="B49" s="99"/>
      <c r="C49" s="83"/>
      <c r="D49" s="10"/>
      <c r="E49" s="39"/>
      <c r="G49" s="73"/>
      <c r="I49" s="74"/>
      <c r="K49" s="79"/>
      <c r="M49" s="80"/>
      <c r="O49" s="85"/>
      <c r="R49" s="104"/>
      <c r="S49" s="9"/>
      <c r="T49" s="103"/>
      <c r="V49" s="105"/>
      <c r="Y49" s="10"/>
    </row>
    <row r="50" customFormat="false" ht="15" hidden="false" customHeight="false" outlineLevel="0" collapsed="false">
      <c r="A50" s="99" t="n">
        <v>270</v>
      </c>
      <c r="B50" s="99" t="n">
        <f aca="false">(A50)/57.2957795130823</f>
        <v>4.71238898038469</v>
      </c>
      <c r="C50" s="72" t="s">
        <v>43</v>
      </c>
      <c r="D50" s="10"/>
      <c r="E50" s="39" t="n">
        <v>1</v>
      </c>
      <c r="F50" s="40" t="s">
        <v>8</v>
      </c>
      <c r="G50" s="73" t="n">
        <f aca="false">((B50)^2)/2</f>
        <v>11.1033049512255</v>
      </c>
      <c r="H50" s="0" t="s">
        <v>10</v>
      </c>
      <c r="I50" s="74" t="n">
        <f aca="false">((B50)^4)/24</f>
        <v>20.5472301399849</v>
      </c>
      <c r="J50" s="40" t="s">
        <v>8</v>
      </c>
      <c r="K50" s="79" t="n">
        <f aca="false">((B50)^6)/720</f>
        <v>15.2094774764843</v>
      </c>
      <c r="L50" s="0" t="s">
        <v>10</v>
      </c>
      <c r="M50" s="80" t="n">
        <f aca="false">((B50)^8)/40320</f>
        <v>6.03126666322149</v>
      </c>
      <c r="N50" s="40" t="s">
        <v>8</v>
      </c>
      <c r="O50" s="85" t="n">
        <f aca="false">((B50)^10)/3628800</f>
        <v>1.48815540008686</v>
      </c>
      <c r="Q50" s="0" t="s">
        <v>10</v>
      </c>
      <c r="R50" s="104" t="n">
        <f aca="false">((B50)^12)/FACT(12)</f>
        <v>0.250355200332992</v>
      </c>
      <c r="S50" s="40" t="s">
        <v>8</v>
      </c>
      <c r="T50" s="103" t="n">
        <f aca="false">((B50)^14)/FACT(14)</f>
        <v>0.030546924565081</v>
      </c>
      <c r="U50" s="108" t="s">
        <v>7</v>
      </c>
      <c r="V50" s="109" t="n">
        <f aca="false">(E50)+(I50)+(M50)+(R50)-(G50)-(K50)-(O50)-(T50)</f>
        <v>-0.00263274882241723</v>
      </c>
      <c r="W50" s="92"/>
      <c r="X50" s="108"/>
      <c r="Y50" s="88"/>
      <c r="Z50" s="92"/>
      <c r="AA50" s="92"/>
      <c r="AB50" s="92"/>
    </row>
    <row r="51" customFormat="false" ht="12.8" hidden="false" customHeight="false" outlineLevel="0" collapsed="false">
      <c r="A51" s="99"/>
      <c r="B51" s="99"/>
      <c r="C51" s="78"/>
      <c r="D51" s="10"/>
      <c r="G51" s="73"/>
      <c r="I51" s="74"/>
      <c r="K51" s="79"/>
      <c r="M51" s="80"/>
      <c r="O51" s="85"/>
      <c r="R51" s="104"/>
      <c r="S51" s="9"/>
      <c r="T51" s="103"/>
      <c r="U51" s="9"/>
      <c r="V51" s="105"/>
      <c r="X51" s="110"/>
      <c r="Z51" s="111"/>
    </row>
    <row r="52" customFormat="false" ht="15" hidden="false" customHeight="false" outlineLevel="0" collapsed="false">
      <c r="A52" s="99" t="n">
        <v>285</v>
      </c>
      <c r="B52" s="99" t="n">
        <f aca="false">(A52)/57.2957795130823</f>
        <v>4.97418836818384</v>
      </c>
      <c r="C52" s="82" t="s">
        <v>44</v>
      </c>
      <c r="D52" s="10"/>
      <c r="E52" s="39" t="n">
        <v>1</v>
      </c>
      <c r="F52" s="40" t="s">
        <v>8</v>
      </c>
      <c r="G52" s="73" t="n">
        <f aca="false">((B52)^2)/2</f>
        <v>12.3712749610877</v>
      </c>
      <c r="H52" s="0" t="s">
        <v>10</v>
      </c>
      <c r="I52" s="74" t="n">
        <f aca="false">((B52)^4)/24</f>
        <v>25.5080740271393</v>
      </c>
      <c r="J52" s="40" t="s">
        <v>8</v>
      </c>
      <c r="K52" s="79" t="n">
        <f aca="false">((B52)^6)/720</f>
        <v>21.037826501168</v>
      </c>
      <c r="L52" s="0" t="s">
        <v>10</v>
      </c>
      <c r="M52" s="80" t="n">
        <f aca="false">((B52)^8)/40320</f>
        <v>9.2951691510574</v>
      </c>
      <c r="N52" s="40" t="s">
        <v>8</v>
      </c>
      <c r="O52" s="85" t="n">
        <f aca="false">((B52)^10)/3628800</f>
        <v>2.55540207505669</v>
      </c>
      <c r="Q52" s="0" t="s">
        <v>10</v>
      </c>
      <c r="R52" s="104" t="n">
        <f aca="false">((B52)^12)/FACT(12)</f>
        <v>0.478993662222128</v>
      </c>
      <c r="S52" s="40" t="s">
        <v>8</v>
      </c>
      <c r="T52" s="103" t="n">
        <f aca="false">((B52)^14)/FACT(14)</f>
        <v>0.0651182670326189</v>
      </c>
      <c r="U52" s="9" t="s">
        <v>10</v>
      </c>
      <c r="V52" s="112" t="n">
        <f aca="false">((B52)^16)/FACT(16)</f>
        <v>0.00671329988708385</v>
      </c>
      <c r="W52" s="40" t="s">
        <v>8</v>
      </c>
      <c r="X52" s="110" t="n">
        <f aca="false">((B52)^18)/FACT(18)</f>
        <v>0.000542824044440218</v>
      </c>
      <c r="Y52" s="47" t="s">
        <v>7</v>
      </c>
      <c r="Z52" s="111" t="n">
        <f aca="false">(E52)+(I52)+(M52)+(R52)+(V52)-(G52)-(K52)-(O52)-(T52)-(X52)</f>
        <v>0.258785511916437</v>
      </c>
    </row>
    <row r="53" customFormat="false" ht="12.8" hidden="false" customHeight="false" outlineLevel="0" collapsed="false">
      <c r="A53" s="99"/>
      <c r="B53" s="99"/>
      <c r="C53" s="83"/>
      <c r="D53" s="10"/>
      <c r="E53" s="39"/>
      <c r="G53" s="73"/>
      <c r="I53" s="74"/>
      <c r="K53" s="79"/>
      <c r="M53" s="80"/>
      <c r="O53" s="85"/>
      <c r="R53" s="104"/>
      <c r="S53" s="9"/>
      <c r="T53" s="103"/>
      <c r="U53" s="9"/>
      <c r="V53" s="112"/>
      <c r="W53" s="9"/>
      <c r="X53" s="110"/>
      <c r="Z53" s="111"/>
    </row>
    <row r="54" customFormat="false" ht="15" hidden="false" customHeight="false" outlineLevel="0" collapsed="false">
      <c r="A54" s="99" t="n">
        <v>300</v>
      </c>
      <c r="B54" s="99" t="n">
        <f aca="false">(A54)/57.2957795130823</f>
        <v>5.23598775598299</v>
      </c>
      <c r="C54" s="82" t="s">
        <v>45</v>
      </c>
      <c r="D54" s="10"/>
      <c r="E54" s="39" t="n">
        <v>1</v>
      </c>
      <c r="F54" s="40" t="s">
        <v>8</v>
      </c>
      <c r="G54" s="73" t="n">
        <f aca="false">((B54)^2)/2</f>
        <v>13.7077838904019</v>
      </c>
      <c r="H54" s="0" t="s">
        <v>10</v>
      </c>
      <c r="I54" s="74" t="n">
        <f aca="false">((B54)^4)/24</f>
        <v>31.3172231976603</v>
      </c>
      <c r="J54" s="40" t="s">
        <v>8</v>
      </c>
      <c r="K54" s="79" t="n">
        <f aca="false">((B54)^6)/720</f>
        <v>28.6193151760672</v>
      </c>
      <c r="L54" s="0" t="s">
        <v>10</v>
      </c>
      <c r="M54" s="44" t="n">
        <f aca="false">((B54)^8)/40320</f>
        <v>14.0109781258867</v>
      </c>
      <c r="N54" s="40" t="s">
        <v>8</v>
      </c>
      <c r="O54" s="85" t="n">
        <f aca="false">((B54)^10)/3628800</f>
        <v>4.26798800539564</v>
      </c>
      <c r="Q54" s="0" t="s">
        <v>10</v>
      </c>
      <c r="R54" s="104" t="n">
        <f aca="false">((B54)^12)/FACT(12)</f>
        <v>0.886434200375619</v>
      </c>
      <c r="S54" s="40" t="s">
        <v>8</v>
      </c>
      <c r="T54" s="103" t="n">
        <f aca="false">((B54)^14)/FACT(14)</f>
        <v>0.133528004964947</v>
      </c>
      <c r="U54" s="9" t="s">
        <v>10</v>
      </c>
      <c r="V54" s="112" t="n">
        <f aca="false">((B54)^16)/FACT(16)</f>
        <v>0.0152531086281334</v>
      </c>
      <c r="W54" s="40" t="s">
        <v>8</v>
      </c>
      <c r="X54" s="110" t="n">
        <f aca="false">((B54)^18)/FACT(18)</f>
        <v>0.00136657723353776</v>
      </c>
      <c r="Y54" s="47" t="s">
        <v>7</v>
      </c>
      <c r="Z54" s="111" t="n">
        <f aca="false">(E54)+(I54)+(M54)+(R54)+(V54)-(G54)-(K54)-(O54)-(T54)-(X54)</f>
        <v>0.499906978487547</v>
      </c>
    </row>
    <row r="55" customFormat="false" ht="12.8" hidden="false" customHeight="false" outlineLevel="0" collapsed="false">
      <c r="A55" s="99"/>
      <c r="B55" s="99"/>
      <c r="C55" s="78"/>
      <c r="D55" s="10"/>
      <c r="G55" s="73"/>
      <c r="I55" s="74"/>
      <c r="K55" s="79"/>
      <c r="M55" s="44"/>
      <c r="O55" s="85"/>
      <c r="R55" s="104"/>
      <c r="S55" s="9"/>
      <c r="T55" s="103"/>
      <c r="U55" s="9"/>
      <c r="V55" s="112"/>
      <c r="W55" s="9"/>
      <c r="X55" s="110"/>
      <c r="Z55" s="111"/>
    </row>
    <row r="56" customFormat="false" ht="15" hidden="false" customHeight="false" outlineLevel="0" collapsed="false">
      <c r="A56" s="99" t="n">
        <v>315</v>
      </c>
      <c r="B56" s="99" t="n">
        <f aca="false">(A56)/57.2957795130823</f>
        <v>5.49778714378214</v>
      </c>
      <c r="C56" s="82" t="s">
        <v>46</v>
      </c>
      <c r="D56" s="10"/>
      <c r="E56" s="39" t="n">
        <v>1</v>
      </c>
      <c r="F56" s="40" t="s">
        <v>8</v>
      </c>
      <c r="G56" s="73" t="n">
        <f aca="false">((B56)^2)/2</f>
        <v>15.1128317391681</v>
      </c>
      <c r="H56" s="0" t="s">
        <v>10</v>
      </c>
      <c r="I56" s="74" t="n">
        <f aca="false">((B56)^4)/24</f>
        <v>38.0662805294011</v>
      </c>
      <c r="J56" s="40" t="s">
        <v>8</v>
      </c>
      <c r="K56" s="79" t="n">
        <f aca="false">((B56)^6)/720</f>
        <v>38.3526195051206</v>
      </c>
      <c r="L56" s="0" t="s">
        <v>10</v>
      </c>
      <c r="M56" s="44" t="n">
        <f aca="false">((B56)^8)/40320</f>
        <v>20.7005959049008</v>
      </c>
      <c r="N56" s="40" t="s">
        <v>8</v>
      </c>
      <c r="O56" s="85" t="n">
        <f aca="false">((B56)^10)/3628800</f>
        <v>6.95210272913952</v>
      </c>
      <c r="Q56" s="0" t="s">
        <v>10</v>
      </c>
      <c r="R56" s="104" t="n">
        <f aca="false">((B56)^12)/FACT(12)</f>
        <v>1.59190846634692</v>
      </c>
      <c r="S56" s="40" t="s">
        <v>8</v>
      </c>
      <c r="T56" s="103" t="n">
        <f aca="false">((B56)^14)/FACT(14)</f>
        <v>0.264376316440199</v>
      </c>
      <c r="U56" s="9" t="s">
        <v>10</v>
      </c>
      <c r="V56" s="112" t="n">
        <f aca="false">((B56)^16)/FACT(16)</f>
        <v>0.0332956232181816</v>
      </c>
      <c r="W56" s="40" t="s">
        <v>8</v>
      </c>
      <c r="X56" s="110" t="n">
        <f aca="false">((B56)^18)/FACT(18)</f>
        <v>0.00328883105455632</v>
      </c>
      <c r="Y56" s="47" t="s">
        <v>7</v>
      </c>
      <c r="Z56" s="111" t="n">
        <f aca="false">(E56)+(I56)+(M56)+(R56)+(V56)-(G56)-(K56)-(O56)-(T56)-(X56)</f>
        <v>0.706861402944062</v>
      </c>
    </row>
    <row r="57" customFormat="false" ht="12.8" hidden="false" customHeight="false" outlineLevel="0" collapsed="false">
      <c r="A57" s="99"/>
      <c r="B57" s="99"/>
      <c r="C57" s="83"/>
      <c r="D57" s="10"/>
      <c r="E57" s="39"/>
      <c r="G57" s="73"/>
      <c r="I57" s="74"/>
      <c r="K57" s="79"/>
      <c r="M57" s="44"/>
      <c r="O57" s="85"/>
      <c r="R57" s="104"/>
      <c r="S57" s="9"/>
      <c r="T57" s="103"/>
      <c r="U57" s="9"/>
      <c r="V57" s="112"/>
      <c r="W57" s="9"/>
      <c r="X57" s="110"/>
      <c r="Z57" s="111"/>
    </row>
    <row r="58" customFormat="false" ht="15" hidden="false" customHeight="false" outlineLevel="0" collapsed="false">
      <c r="A58" s="99" t="n">
        <v>330</v>
      </c>
      <c r="B58" s="99" t="n">
        <f aca="false">(A58)/57.2957795130823</f>
        <v>5.75958653158129</v>
      </c>
      <c r="C58" s="82" t="s">
        <v>47</v>
      </c>
      <c r="D58" s="10"/>
      <c r="E58" s="39" t="n">
        <v>1</v>
      </c>
      <c r="F58" s="40" t="s">
        <v>8</v>
      </c>
      <c r="G58" s="73" t="n">
        <f aca="false">((B58)^2)/2</f>
        <v>16.5864185073863</v>
      </c>
      <c r="H58" s="0" t="s">
        <v>10</v>
      </c>
      <c r="I58" s="74" t="n">
        <f aca="false">((B58)^4)/24</f>
        <v>45.8515464836944</v>
      </c>
      <c r="J58" s="40" t="s">
        <v>8</v>
      </c>
      <c r="K58" s="79" t="n">
        <f aca="false">((B58)^6)/720</f>
        <v>50.7008626126288</v>
      </c>
      <c r="L58" s="0" t="s">
        <v>10</v>
      </c>
      <c r="M58" s="44" t="n">
        <f aca="false">((B58)^8)/40320</f>
        <v>30.0337759278056</v>
      </c>
      <c r="N58" s="40" t="s">
        <v>8</v>
      </c>
      <c r="O58" s="85" t="n">
        <f aca="false">((B58)^10)/3628800</f>
        <v>11.0700617087922</v>
      </c>
      <c r="Q58" s="0" t="s">
        <v>10</v>
      </c>
      <c r="R58" s="104" t="n">
        <f aca="false">((B58)^12)/FACT(12)</f>
        <v>2.78201024855483</v>
      </c>
      <c r="S58" s="40" t="s">
        <v>8</v>
      </c>
      <c r="T58" s="103" t="n">
        <f aca="false">((B58)^14)/FACT(14)</f>
        <v>0.507072376641409</v>
      </c>
      <c r="U58" s="9" t="s">
        <v>10</v>
      </c>
      <c r="V58" s="112" t="n">
        <f aca="false">((B58)^16)/FACT(16)</f>
        <v>0.0700876221042451</v>
      </c>
      <c r="W58" s="40" t="s">
        <v>8</v>
      </c>
      <c r="X58" s="110" t="n">
        <f aca="false">((B58)^18)/FACT(18)</f>
        <v>0.0075980564209709</v>
      </c>
      <c r="Y58" s="47" t="s">
        <v>7</v>
      </c>
      <c r="Z58" s="111" t="n">
        <f aca="false">(E58)+(I58)+(M58)+(R58)+(V58)-(G58)-(K58)-(O58)-(T58)-(X58)</f>
        <v>0.865407020289424</v>
      </c>
    </row>
    <row r="59" customFormat="false" ht="12.8" hidden="false" customHeight="false" outlineLevel="0" collapsed="false">
      <c r="A59" s="99"/>
      <c r="B59" s="99"/>
      <c r="C59" s="78"/>
      <c r="D59" s="10"/>
      <c r="G59" s="73"/>
      <c r="I59" s="74"/>
      <c r="K59" s="79"/>
      <c r="M59" s="44"/>
      <c r="O59" s="85"/>
      <c r="R59" s="104"/>
      <c r="S59" s="9"/>
      <c r="T59" s="103"/>
      <c r="U59" s="9"/>
      <c r="V59" s="112"/>
      <c r="W59" s="9"/>
      <c r="X59" s="110"/>
      <c r="Z59" s="111"/>
    </row>
    <row r="60" customFormat="false" ht="15" hidden="false" customHeight="false" outlineLevel="0" collapsed="false">
      <c r="A60" s="99" t="n">
        <v>345</v>
      </c>
      <c r="B60" s="99" t="n">
        <f aca="false">(A60)/57.2957795130823</f>
        <v>6.02138591938044</v>
      </c>
      <c r="C60" s="82" t="s">
        <v>48</v>
      </c>
      <c r="D60" s="10"/>
      <c r="E60" s="39" t="n">
        <v>1</v>
      </c>
      <c r="F60" s="40" t="s">
        <v>8</v>
      </c>
      <c r="G60" s="73" t="n">
        <f aca="false">((B60)^2)/2</f>
        <v>18.1285441950565</v>
      </c>
      <c r="H60" s="0" t="s">
        <v>10</v>
      </c>
      <c r="I60" s="74" t="n">
        <f aca="false">((B60)^4)/24</f>
        <v>54.7740191053528</v>
      </c>
      <c r="J60" s="40" t="s">
        <v>8</v>
      </c>
      <c r="K60" s="79" t="n">
        <f aca="false">((B60)^6)/720</f>
        <v>66.1982150728172</v>
      </c>
      <c r="L60" s="0" t="s">
        <v>10</v>
      </c>
      <c r="M60" s="44" t="n">
        <f aca="false">((B60)^8)/40320</f>
        <v>42.8599024136222</v>
      </c>
      <c r="N60" s="40" t="s">
        <v>8</v>
      </c>
      <c r="O60" s="85" t="n">
        <f aca="false">((B60)^10)/3628800</f>
        <v>17.2663918911369</v>
      </c>
      <c r="Q60" s="0" t="s">
        <v>10</v>
      </c>
      <c r="R60" s="104" t="n">
        <f aca="false">((B60)^12)/FACT(12)</f>
        <v>4.74264467405516</v>
      </c>
      <c r="S60" s="40" t="s">
        <v>8</v>
      </c>
      <c r="T60" s="103" t="n">
        <f aca="false">((B60)^14)/FACT(14)</f>
        <v>0.94480487445119</v>
      </c>
      <c r="U60" s="9" t="s">
        <v>10</v>
      </c>
      <c r="V60" s="112" t="n">
        <f aca="false">((B60)^16)/FACT(16)</f>
        <v>0.142732807684943</v>
      </c>
      <c r="W60" s="40" t="s">
        <v>8</v>
      </c>
      <c r="X60" s="110" t="n">
        <f aca="false">((B60)^18)/FACT(18)</f>
        <v>0.0169120131516405</v>
      </c>
      <c r="Y60" s="47" t="s">
        <v>7</v>
      </c>
      <c r="Z60" s="111" t="n">
        <f aca="false">(E60)+(I60)+(M60)+(R60)+(V60)-(G60)-(K60)-(O60)-(T60)-(X60)</f>
        <v>0.964430954101725</v>
      </c>
    </row>
    <row r="61" customFormat="false" ht="12.8" hidden="false" customHeight="false" outlineLevel="0" collapsed="false">
      <c r="A61" s="99"/>
      <c r="B61" s="99"/>
      <c r="C61" s="83"/>
      <c r="D61" s="10"/>
      <c r="E61" s="39"/>
      <c r="G61" s="73"/>
      <c r="I61" s="74"/>
      <c r="K61" s="79"/>
      <c r="M61" s="44"/>
      <c r="O61" s="85"/>
      <c r="R61" s="104"/>
      <c r="S61" s="9"/>
      <c r="T61" s="103"/>
      <c r="U61" s="9"/>
      <c r="V61" s="112"/>
      <c r="W61" s="9"/>
      <c r="X61" s="110"/>
      <c r="Z61" s="111"/>
    </row>
    <row r="62" customFormat="false" ht="15" hidden="false" customHeight="false" outlineLevel="0" collapsed="false">
      <c r="A62" s="99" t="n">
        <v>360</v>
      </c>
      <c r="B62" s="99" t="n">
        <f aca="false">(A62)/57.2957795130823</f>
        <v>6.28318530717959</v>
      </c>
      <c r="C62" s="72" t="s">
        <v>49</v>
      </c>
      <c r="D62" s="10"/>
      <c r="E62" s="39" t="n">
        <v>1</v>
      </c>
      <c r="F62" s="40" t="s">
        <v>8</v>
      </c>
      <c r="G62" s="73" t="n">
        <f aca="false">((B62)^2)/2</f>
        <v>19.7392088021787</v>
      </c>
      <c r="H62" s="0" t="s">
        <v>10</v>
      </c>
      <c r="I62" s="74" t="n">
        <f aca="false">((B62)^4)/24</f>
        <v>64.9393940226684</v>
      </c>
      <c r="J62" s="40" t="s">
        <v>8</v>
      </c>
      <c r="K62" s="79" t="n">
        <f aca="false">((B62)^6)/720</f>
        <v>85.4568172066939</v>
      </c>
      <c r="L62" s="0" t="s">
        <v>10</v>
      </c>
      <c r="M62" s="44" t="n">
        <f aca="false">((B62)^8)/40320</f>
        <v>60.2446413718768</v>
      </c>
      <c r="N62" s="40" t="s">
        <v>8</v>
      </c>
      <c r="O62" s="85" t="n">
        <f aca="false">((B62)^10)/3628800</f>
        <v>26.4262567833745</v>
      </c>
      <c r="Q62" s="0" t="s">
        <v>10</v>
      </c>
      <c r="R62" s="104" t="n">
        <f aca="false">((B62)^12)/FACT(12)</f>
        <v>7.90353637131851</v>
      </c>
      <c r="S62" s="40" t="s">
        <v>8</v>
      </c>
      <c r="T62" s="103" t="n">
        <f aca="false">((B62)^14)/FACT(14)</f>
        <v>1.71439071108868</v>
      </c>
      <c r="U62" s="9" t="s">
        <v>10</v>
      </c>
      <c r="V62" s="112" t="n">
        <f aca="false">((B62)^16)/FACT(16)</f>
        <v>0.282005968455793</v>
      </c>
      <c r="W62" s="40" t="s">
        <v>8</v>
      </c>
      <c r="X62" s="110" t="n">
        <f aca="false">((B62)^18)/FACT(18)</f>
        <v>0.0363828411425459</v>
      </c>
      <c r="Y62" s="47" t="s">
        <v>7</v>
      </c>
      <c r="Z62" s="111" t="n">
        <f aca="false">(E62)+(I62)+(M62)+(R62)+(V62)-(G62)-(K62)-(O62)-(T62)-(X62)</f>
        <v>0.996521389841145</v>
      </c>
    </row>
    <row r="63" customFormat="false" ht="15" hidden="false" customHeight="false" outlineLevel="0" collapsed="false">
      <c r="A63" s="99"/>
      <c r="B63" s="99"/>
      <c r="D63" s="10"/>
      <c r="F63" s="40"/>
      <c r="G63" s="73"/>
      <c r="I63" s="74"/>
      <c r="J63" s="40"/>
      <c r="K63" s="79"/>
      <c r="M63" s="44"/>
      <c r="N63" s="40"/>
      <c r="O63" s="85"/>
      <c r="R63" s="104"/>
      <c r="S63" s="40"/>
      <c r="T63" s="103"/>
      <c r="U63" s="9"/>
      <c r="V63" s="112"/>
      <c r="W63" s="40"/>
      <c r="X63" s="110"/>
      <c r="Y63" s="47"/>
      <c r="Z63" s="111"/>
    </row>
    <row r="64" customFormat="false" ht="15" hidden="false" customHeight="false" outlineLevel="0" collapsed="false">
      <c r="A64" s="113"/>
      <c r="B64" s="99" t="n">
        <v>1</v>
      </c>
      <c r="C64" s="114" t="n">
        <v>57.29577</v>
      </c>
      <c r="D64" s="10"/>
      <c r="E64" s="9" t="n">
        <v>1</v>
      </c>
      <c r="F64" s="40" t="s">
        <v>8</v>
      </c>
      <c r="G64" s="73" t="n">
        <f aca="false">((B64)^2)/2</f>
        <v>0.5</v>
      </c>
      <c r="H64" s="0" t="s">
        <v>10</v>
      </c>
      <c r="I64" s="74" t="n">
        <f aca="false">((B64)^4)/24</f>
        <v>0.0416666666666667</v>
      </c>
      <c r="J64" s="40" t="s">
        <v>8</v>
      </c>
      <c r="K64" s="79" t="n">
        <f aca="false">((B64)^6)/720</f>
        <v>0.00138888888888889</v>
      </c>
      <c r="L64" s="0" t="s">
        <v>10</v>
      </c>
      <c r="M64" s="44" t="n">
        <f aca="false">((B64)^8)/40320</f>
        <v>2.48015873015873E-005</v>
      </c>
      <c r="N64" s="40" t="s">
        <v>8</v>
      </c>
      <c r="O64" s="81" t="n">
        <f aca="false">((B64)^10)/3628800</f>
        <v>2.75573192239859E-007</v>
      </c>
      <c r="Q64" s="0" t="s">
        <v>10</v>
      </c>
      <c r="R64" s="104" t="n">
        <f aca="false">((B64)^12)/FACT(12)</f>
        <v>2.08767569878681E-009</v>
      </c>
      <c r="S64" s="40" t="s">
        <v>8</v>
      </c>
      <c r="T64" s="115" t="n">
        <f aca="false">((B64)^14)/FACT(14)</f>
        <v>1.14707455977297E-011</v>
      </c>
      <c r="U64" s="9" t="s">
        <v>10</v>
      </c>
      <c r="V64" s="112" t="n">
        <f aca="false">((B64)^16)/FACT(16)</f>
        <v>4.77947733238739E-014</v>
      </c>
      <c r="W64" s="40" t="s">
        <v>8</v>
      </c>
      <c r="X64" s="116" t="n">
        <f aca="false">((B64)^18)/FACT(18)</f>
        <v>1.56192069685862E-016</v>
      </c>
      <c r="Y64" s="47" t="s">
        <v>7</v>
      </c>
      <c r="Z64" s="111" t="n">
        <f aca="false">(E64)+(I64)+(M64)+(R64)+(V64)-(G64)-(K64)-(O64)-(T64)-(X64)</f>
        <v>0.54030230586814</v>
      </c>
    </row>
    <row r="65" customFormat="false" ht="15" hidden="false" customHeight="false" outlineLevel="0" collapsed="false">
      <c r="A65" s="113"/>
      <c r="B65" s="99"/>
      <c r="D65" s="10"/>
      <c r="F65" s="40"/>
      <c r="G65" s="73"/>
      <c r="I65" s="74"/>
      <c r="J65" s="40"/>
      <c r="K65" s="79"/>
      <c r="M65" s="44"/>
      <c r="N65" s="40"/>
      <c r="O65" s="85"/>
      <c r="R65" s="104"/>
      <c r="S65" s="40"/>
      <c r="T65" s="103"/>
      <c r="U65" s="9"/>
      <c r="V65" s="112"/>
      <c r="W65" s="40"/>
      <c r="X65" s="110"/>
      <c r="Y65" s="47"/>
      <c r="Z65" s="111"/>
    </row>
    <row r="66" customFormat="false" ht="15" hidden="false" customHeight="false" outlineLevel="0" collapsed="false">
      <c r="A66" s="113"/>
      <c r="B66" s="99" t="n">
        <v>2</v>
      </c>
      <c r="C66" s="117" t="n">
        <f aca="false">2*(C64)</f>
        <v>114.59154</v>
      </c>
      <c r="D66" s="10"/>
      <c r="E66" s="9" t="n">
        <v>1</v>
      </c>
      <c r="F66" s="40" t="s">
        <v>8</v>
      </c>
      <c r="G66" s="73" t="n">
        <f aca="false">((B66)^2)/2</f>
        <v>2</v>
      </c>
      <c r="H66" s="0" t="s">
        <v>10</v>
      </c>
      <c r="I66" s="74" t="n">
        <f aca="false">((B66)^4)/24</f>
        <v>0.666666666666667</v>
      </c>
      <c r="J66" s="40" t="s">
        <v>8</v>
      </c>
      <c r="K66" s="79" t="n">
        <f aca="false">((B66)^6)/720</f>
        <v>0.0888888888888889</v>
      </c>
      <c r="L66" s="0" t="s">
        <v>10</v>
      </c>
      <c r="M66" s="44" t="n">
        <f aca="false">((B66)^8)/40320</f>
        <v>0.00634920634920635</v>
      </c>
      <c r="N66" s="40" t="s">
        <v>8</v>
      </c>
      <c r="O66" s="85" t="n">
        <f aca="false">((B66)^10)/3628800</f>
        <v>0.000282186948853616</v>
      </c>
      <c r="Q66" s="0" t="s">
        <v>10</v>
      </c>
      <c r="R66" s="104" t="n">
        <f aca="false">((B66)^12)/FACT(12)</f>
        <v>8.55111966223078E-006</v>
      </c>
      <c r="S66" s="40" t="s">
        <v>8</v>
      </c>
      <c r="T66" s="115" t="n">
        <f aca="false">((B66)^14)/FACT(14)</f>
        <v>1.87936695873204E-007</v>
      </c>
      <c r="U66" s="9" t="s">
        <v>10</v>
      </c>
      <c r="V66" s="112" t="n">
        <f aca="false">((B66)^16)/FACT(16)</f>
        <v>3.1322782645534E-009</v>
      </c>
      <c r="W66" s="40" t="s">
        <v>8</v>
      </c>
      <c r="X66" s="116" t="n">
        <f aca="false">((B66)^18)/FACT(18)</f>
        <v>4.09448139157307E-011</v>
      </c>
      <c r="Y66" s="47" t="s">
        <v>7</v>
      </c>
      <c r="Z66" s="111" t="n">
        <f aca="false">(E66)+(I66)+(M66)+(R66)+(V66)-(G66)-(K66)-(O66)-(T66)-(X66)</f>
        <v>-0.41614683654757</v>
      </c>
    </row>
    <row r="67" customFormat="false" ht="15" hidden="false" customHeight="false" outlineLevel="0" collapsed="false">
      <c r="D67" s="10"/>
      <c r="F67" s="40"/>
      <c r="G67" s="73"/>
      <c r="I67" s="74"/>
      <c r="J67" s="40"/>
      <c r="K67" s="79"/>
      <c r="M67" s="44"/>
      <c r="N67" s="40"/>
      <c r="O67" s="85"/>
      <c r="R67" s="104"/>
      <c r="S67" s="40"/>
      <c r="T67" s="115"/>
      <c r="U67" s="9"/>
      <c r="V67" s="112"/>
      <c r="W67" s="40"/>
      <c r="X67" s="116"/>
      <c r="Y67" s="47"/>
      <c r="Z67" s="111"/>
    </row>
    <row r="68" customFormat="false" ht="15" hidden="false" customHeight="false" outlineLevel="0" collapsed="false">
      <c r="B68" s="0" t="n">
        <v>3</v>
      </c>
      <c r="C68" s="117" t="n">
        <f aca="false">57.29577*(B68)</f>
        <v>171.88731</v>
      </c>
      <c r="D68" s="10"/>
      <c r="E68" s="9" t="n">
        <v>1</v>
      </c>
      <c r="F68" s="40" t="s">
        <v>8</v>
      </c>
      <c r="G68" s="73" t="n">
        <f aca="false">((B68)^2)/2</f>
        <v>4.5</v>
      </c>
      <c r="H68" s="0" t="s">
        <v>10</v>
      </c>
      <c r="I68" s="74" t="n">
        <f aca="false">((B68)^4)/24</f>
        <v>3.375</v>
      </c>
      <c r="J68" s="40" t="s">
        <v>8</v>
      </c>
      <c r="K68" s="79" t="n">
        <f aca="false">((B68)^6)/720</f>
        <v>1.0125</v>
      </c>
      <c r="L68" s="0" t="s">
        <v>10</v>
      </c>
      <c r="M68" s="44" t="n">
        <f aca="false">((B68)^8)/40320</f>
        <v>0.162723214285714</v>
      </c>
      <c r="N68" s="40" t="s">
        <v>8</v>
      </c>
      <c r="O68" s="85" t="n">
        <f aca="false">((B68)^10)/3628800</f>
        <v>0.0162723214285714</v>
      </c>
      <c r="Q68" s="0" t="s">
        <v>10</v>
      </c>
      <c r="R68" s="104" t="n">
        <f aca="false">((B68)^12)/FACT(12)</f>
        <v>0.00110947646103896</v>
      </c>
      <c r="S68" s="40" t="s">
        <v>8</v>
      </c>
      <c r="T68" s="115" t="n">
        <f aca="false">((B68)^14)/FACT(14)</f>
        <v>5.48642206008277E-005</v>
      </c>
      <c r="U68" s="9" t="s">
        <v>10</v>
      </c>
      <c r="V68" s="112" t="n">
        <f aca="false">((B68)^16)/FACT(16)</f>
        <v>2.05740827253104E-006</v>
      </c>
      <c r="W68" s="40" t="s">
        <v>8</v>
      </c>
      <c r="X68" s="116" t="n">
        <f aca="false">((B68)^18)/FACT(18)</f>
        <v>6.05120080156188E-008</v>
      </c>
      <c r="Y68" s="47" t="s">
        <v>7</v>
      </c>
      <c r="Z68" s="111" t="n">
        <f aca="false">(E68)+(I68)+(M68)+(R68)+(V68)-(G68)-(K68)-(O68)-(T68)-(X68)</f>
        <v>-0.989992498006155</v>
      </c>
    </row>
    <row r="69" customFormat="false" ht="15" hidden="false" customHeight="false" outlineLevel="0" collapsed="false">
      <c r="D69" s="10"/>
      <c r="F69" s="40"/>
      <c r="G69" s="73"/>
      <c r="I69" s="74"/>
      <c r="J69" s="40"/>
      <c r="K69" s="79"/>
      <c r="M69" s="44"/>
      <c r="N69" s="40"/>
      <c r="O69" s="85"/>
      <c r="R69" s="104"/>
      <c r="S69" s="40"/>
      <c r="T69" s="115"/>
      <c r="U69" s="9"/>
      <c r="V69" s="112"/>
      <c r="W69" s="40"/>
      <c r="X69" s="116"/>
      <c r="Y69" s="47"/>
      <c r="Z69" s="111"/>
    </row>
    <row r="70" customFormat="false" ht="15" hidden="false" customHeight="false" outlineLevel="0" collapsed="false">
      <c r="D70" s="10"/>
      <c r="F70" s="40"/>
      <c r="G70" s="73"/>
      <c r="I70" s="74"/>
      <c r="J70" s="40"/>
      <c r="K70" s="79"/>
      <c r="M70" s="44"/>
      <c r="N70" s="40"/>
      <c r="O70" s="85"/>
      <c r="R70" s="104"/>
      <c r="S70" s="40"/>
      <c r="T70" s="115"/>
      <c r="U70" s="9"/>
      <c r="V70" s="112"/>
      <c r="W70" s="40"/>
      <c r="X70" s="116"/>
      <c r="Y70" s="47"/>
      <c r="Z70" s="111"/>
    </row>
    <row r="71" customFormat="false" ht="15" hidden="false" customHeight="false" outlineLevel="0" collapsed="false">
      <c r="D71" s="10"/>
      <c r="F71" s="40"/>
      <c r="G71" s="73"/>
      <c r="I71" s="74"/>
      <c r="J71" s="40"/>
      <c r="K71" s="79"/>
      <c r="M71" s="44"/>
      <c r="N71" s="40"/>
      <c r="O71" s="85"/>
      <c r="R71" s="104"/>
      <c r="S71" s="40"/>
      <c r="T71" s="115"/>
      <c r="U71" s="9"/>
      <c r="V71" s="112"/>
      <c r="W71" s="40"/>
      <c r="X71" s="116"/>
      <c r="Y71" s="47"/>
      <c r="Z71" s="111"/>
    </row>
    <row r="72" customFormat="false" ht="15" hidden="false" customHeight="false" outlineLevel="0" collapsed="false">
      <c r="A72" s="0" t="s">
        <v>50</v>
      </c>
      <c r="C72" s="7" t="s">
        <v>51</v>
      </c>
      <c r="D72" s="10"/>
      <c r="F72" s="40"/>
      <c r="G72" s="73"/>
      <c r="I72" s="74"/>
      <c r="J72" s="40"/>
      <c r="K72" s="79"/>
      <c r="M72" s="44"/>
      <c r="N72" s="40"/>
      <c r="O72" s="85"/>
      <c r="R72" s="104"/>
      <c r="S72" s="40"/>
      <c r="T72" s="115"/>
      <c r="U72" s="9"/>
      <c r="V72" s="112"/>
      <c r="W72" s="40"/>
      <c r="X72" s="116"/>
      <c r="Y72" s="47"/>
      <c r="Z72" s="111"/>
    </row>
    <row r="73" customFormat="false" ht="15" hidden="false" customHeight="false" outlineLevel="0" collapsed="false">
      <c r="B73" s="99"/>
      <c r="D73" s="10"/>
      <c r="F73" s="40"/>
      <c r="G73" s="73"/>
      <c r="I73" s="74"/>
      <c r="J73" s="40"/>
      <c r="K73" s="79"/>
      <c r="M73" s="44"/>
      <c r="N73" s="40"/>
      <c r="O73" s="85"/>
      <c r="R73" s="104"/>
      <c r="S73" s="40"/>
      <c r="T73" s="115"/>
      <c r="U73" s="9"/>
      <c r="V73" s="112"/>
      <c r="W73" s="40"/>
      <c r="X73" s="116"/>
      <c r="Y73" s="47"/>
      <c r="Z73" s="111"/>
    </row>
    <row r="74" customFormat="false" ht="15" hidden="false" customHeight="false" outlineLevel="0" collapsed="false">
      <c r="A74" s="0" t="n">
        <v>0</v>
      </c>
      <c r="B74" s="99" t="n">
        <f aca="false">(A74)/57.29577</f>
        <v>0</v>
      </c>
      <c r="C74" s="118" t="n">
        <v>0</v>
      </c>
      <c r="D74" s="10"/>
      <c r="E74" s="9" t="n">
        <v>1</v>
      </c>
      <c r="F74" s="40" t="s">
        <v>8</v>
      </c>
      <c r="G74" s="73" t="n">
        <f aca="false">((B74)^2)/2</f>
        <v>0</v>
      </c>
      <c r="H74" s="0" t="s">
        <v>10</v>
      </c>
      <c r="I74" s="74" t="n">
        <f aca="false">((B74)^4)/24</f>
        <v>0</v>
      </c>
      <c r="J74" s="40" t="s">
        <v>8</v>
      </c>
      <c r="K74" s="79" t="n">
        <f aca="false">((B74)^6)/720</f>
        <v>0</v>
      </c>
      <c r="L74" s="0" t="s">
        <v>10</v>
      </c>
      <c r="M74" s="44" t="n">
        <f aca="false">((B74)^8)/40320</f>
        <v>0</v>
      </c>
      <c r="N74" s="40" t="s">
        <v>8</v>
      </c>
      <c r="O74" s="85" t="n">
        <f aca="false">((B74)^10)/3628800</f>
        <v>0</v>
      </c>
      <c r="Q74" s="0" t="s">
        <v>10</v>
      </c>
      <c r="R74" s="104" t="n">
        <f aca="false">((B74)^12)/FACT(12)</f>
        <v>0</v>
      </c>
      <c r="S74" s="40" t="s">
        <v>8</v>
      </c>
      <c r="T74" s="115" t="n">
        <f aca="false">((B74)^14)/FACT(14)</f>
        <v>0</v>
      </c>
      <c r="U74" s="9" t="s">
        <v>10</v>
      </c>
      <c r="V74" s="112" t="n">
        <f aca="false">((B74)^16)/FACT(16)</f>
        <v>0</v>
      </c>
      <c r="W74" s="40" t="s">
        <v>8</v>
      </c>
      <c r="X74" s="116" t="n">
        <f aca="false">((B74)^18)/FACT(18)</f>
        <v>0</v>
      </c>
      <c r="Y74" s="47" t="s">
        <v>7</v>
      </c>
      <c r="Z74" s="111" t="n">
        <f aca="false">(E74)+(I74)+(M74)+(R74)+(V74)-(G74)-(K74)-(O74)-(T74)-(X74)</f>
        <v>1</v>
      </c>
    </row>
    <row r="75" customFormat="false" ht="15" hidden="false" customHeight="false" outlineLevel="0" collapsed="false">
      <c r="A75" s="0" t="n">
        <v>18</v>
      </c>
      <c r="B75" s="99" t="n">
        <f aca="false">(A75)/57.29577</f>
        <v>0.314159317520299</v>
      </c>
      <c r="C75" s="118" t="n">
        <v>0.1</v>
      </c>
      <c r="D75" s="10"/>
      <c r="E75" s="9" t="n">
        <f aca="false">E74</f>
        <v>1</v>
      </c>
      <c r="F75" s="40" t="s">
        <v>8</v>
      </c>
      <c r="G75" s="73" t="n">
        <f aca="false">((B75)^2)/2</f>
        <v>0.0493480383924099</v>
      </c>
      <c r="H75" s="0" t="s">
        <v>10</v>
      </c>
      <c r="I75" s="74" t="n">
        <f aca="false">((B75)^4)/24</f>
        <v>0.00040587148219646</v>
      </c>
      <c r="J75" s="40" t="s">
        <v>8</v>
      </c>
      <c r="K75" s="79" t="n">
        <f aca="false">((B75)^6)/720</f>
        <v>1.33526409905435E-006</v>
      </c>
      <c r="L75" s="0" t="s">
        <v>10</v>
      </c>
      <c r="M75" s="44" t="n">
        <f aca="false">((B75)^8)/40320</f>
        <v>2.35330942943359E-009</v>
      </c>
      <c r="N75" s="40" t="s">
        <v>8</v>
      </c>
      <c r="O75" s="81" t="n">
        <f aca="false">((B75)^10)/3628800</f>
        <v>2.58069342384243E-012</v>
      </c>
      <c r="Q75" s="0" t="s">
        <v>10</v>
      </c>
      <c r="R75" s="104" t="n">
        <f aca="false">((B75)^12)/FACT(12)</f>
        <v>1.92957815392145E-015</v>
      </c>
      <c r="S75" s="40" t="s">
        <v>8</v>
      </c>
      <c r="T75" s="115" t="n">
        <f aca="false">((B75)^14)/FACT(14)</f>
        <v>1.04638348154804E-018</v>
      </c>
      <c r="U75" s="9" t="s">
        <v>10</v>
      </c>
      <c r="V75" s="112" t="n">
        <f aca="false">((B75)^16)/FACT(16)</f>
        <v>4.30308101838467E-022</v>
      </c>
      <c r="W75" s="40" t="s">
        <v>8</v>
      </c>
      <c r="X75" s="116" t="n">
        <f aca="false">((B75)^18)/FACT(18)</f>
        <v>1.38789939412351E-025</v>
      </c>
      <c r="Y75" s="47" t="s">
        <v>7</v>
      </c>
      <c r="Z75" s="111" t="n">
        <f aca="false">(E75)+(I75)+(M75)+(R75)+(V75)-(G75)-(K75)-(O75)-(T75)-(X75)</f>
        <v>0.951056500176418</v>
      </c>
    </row>
    <row r="76" customFormat="false" ht="15" hidden="false" customHeight="false" outlineLevel="0" collapsed="false">
      <c r="A76" s="0" t="n">
        <v>36</v>
      </c>
      <c r="B76" s="99" t="n">
        <f aca="false">(A76)/57.29577</f>
        <v>0.628318635040597</v>
      </c>
      <c r="C76" s="118" t="n">
        <v>0.2</v>
      </c>
      <c r="D76" s="10"/>
      <c r="E76" s="9" t="n">
        <f aca="false">E75</f>
        <v>1</v>
      </c>
      <c r="F76" s="40" t="s">
        <v>8</v>
      </c>
      <c r="G76" s="73" t="n">
        <f aca="false">((B76)^2)/2</f>
        <v>0.19739215356964</v>
      </c>
      <c r="H76" s="0" t="s">
        <v>10</v>
      </c>
      <c r="I76" s="74" t="n">
        <f aca="false">((B76)^4)/24</f>
        <v>0.00649394371514337</v>
      </c>
      <c r="J76" s="40" t="s">
        <v>8</v>
      </c>
      <c r="K76" s="79" t="n">
        <f aca="false">((B76)^6)/720</f>
        <v>8.54569023394783E-005</v>
      </c>
      <c r="L76" s="0" t="s">
        <v>10</v>
      </c>
      <c r="M76" s="44" t="n">
        <f aca="false">((B76)^8)/40320</f>
        <v>6.02447213935E-007</v>
      </c>
      <c r="N76" s="40" t="s">
        <v>8</v>
      </c>
      <c r="O76" s="81" t="n">
        <f aca="false">((B76)^10)/3628800</f>
        <v>2.64263006601465E-009</v>
      </c>
      <c r="Q76" s="0" t="s">
        <v>10</v>
      </c>
      <c r="R76" s="104" t="n">
        <f aca="false">((B76)^12)/FACT(12)</f>
        <v>7.90355211846227E-012</v>
      </c>
      <c r="S76" s="40" t="s">
        <v>8</v>
      </c>
      <c r="T76" s="115" t="n">
        <f aca="false">((B76)^14)/FACT(14)</f>
        <v>1.7143946961683E-014</v>
      </c>
      <c r="U76" s="9" t="s">
        <v>10</v>
      </c>
      <c r="V76" s="112" t="n">
        <f aca="false">((B76)^16)/FACT(16)</f>
        <v>2.82006717620858E-017</v>
      </c>
      <c r="W76" s="40" t="s">
        <v>8</v>
      </c>
      <c r="X76" s="116" t="n">
        <f aca="false">((B76)^18)/FACT(18)</f>
        <v>3.63829498773114E-020</v>
      </c>
      <c r="Y76" s="47" t="s">
        <v>7</v>
      </c>
      <c r="Z76" s="111" t="n">
        <f aca="false">(E76)+(I76)+(M76)+(R76)+(V76)-(G76)-(K76)-(O76)-(T76)-(X76)</f>
        <v>0.809016933055634</v>
      </c>
    </row>
    <row r="77" customFormat="false" ht="15" hidden="false" customHeight="false" outlineLevel="0" collapsed="false">
      <c r="A77" s="0" t="n">
        <v>54</v>
      </c>
      <c r="B77" s="99" t="n">
        <f aca="false">(A77)/57.29577</f>
        <v>0.942477952560896</v>
      </c>
      <c r="C77" s="118" t="n">
        <v>0.3</v>
      </c>
      <c r="D77" s="10"/>
      <c r="E77" s="9" t="n">
        <f aca="false">E76</f>
        <v>1</v>
      </c>
      <c r="F77" s="40" t="s">
        <v>8</v>
      </c>
      <c r="G77" s="73" t="n">
        <f aca="false">((B77)^2)/2</f>
        <v>0.444132345531689</v>
      </c>
      <c r="H77" s="0" t="s">
        <v>10</v>
      </c>
      <c r="I77" s="74" t="n">
        <f aca="false">((B77)^4)/24</f>
        <v>0.0328755900579133</v>
      </c>
      <c r="J77" s="40" t="s">
        <v>8</v>
      </c>
      <c r="K77" s="79" t="n">
        <f aca="false">((B77)^6)/720</f>
        <v>0.000973407528210621</v>
      </c>
      <c r="L77" s="0" t="s">
        <v>10</v>
      </c>
      <c r="M77" s="44" t="n">
        <f aca="false">((B77)^8)/40320</f>
        <v>1.54400631665138E-005</v>
      </c>
      <c r="N77" s="40" t="s">
        <v>8</v>
      </c>
      <c r="O77" s="81" t="n">
        <f aca="false">((B77)^10)/3628800</f>
        <v>1.52387365984472E-007</v>
      </c>
      <c r="Q77" s="0" t="s">
        <v>10</v>
      </c>
      <c r="R77" s="104" t="n">
        <f aca="false">((B77)^12)/FACT(12)</f>
        <v>1.02545694369817E-009</v>
      </c>
      <c r="S77" s="40" t="s">
        <v>8</v>
      </c>
      <c r="T77" s="115" t="n">
        <f aca="false">((B77)^14)/FACT(14)</f>
        <v>5.00481975435634E-012</v>
      </c>
      <c r="U77" s="9" t="s">
        <v>10</v>
      </c>
      <c r="V77" s="112" t="n">
        <f aca="false">((B77)^16)/FACT(16)</f>
        <v>1.85233528038801E-014</v>
      </c>
      <c r="W77" s="40" t="s">
        <v>8</v>
      </c>
      <c r="X77" s="116" t="n">
        <f aca="false">((B77)^18)/FACT(18)</f>
        <v>5.37700661954135E-017</v>
      </c>
      <c r="Y77" s="47" t="s">
        <v>7</v>
      </c>
      <c r="Z77" s="111" t="n">
        <f aca="false">(E77)+(I77)+(M77)+(R77)+(V77)-(G77)-(K77)-(O77)-(T77)-(X77)</f>
        <v>0.587785125694285</v>
      </c>
    </row>
    <row r="78" customFormat="false" ht="15" hidden="false" customHeight="false" outlineLevel="0" collapsed="false">
      <c r="A78" s="0" t="n">
        <v>72</v>
      </c>
      <c r="B78" s="99" t="n">
        <f aca="false">(A78)/57.29577</f>
        <v>1.25663727008119</v>
      </c>
      <c r="C78" s="118" t="n">
        <v>0.4</v>
      </c>
      <c r="D78" s="10"/>
      <c r="E78" s="9" t="n">
        <f aca="false">E77</f>
        <v>1</v>
      </c>
      <c r="F78" s="40" t="s">
        <v>8</v>
      </c>
      <c r="G78" s="73" t="n">
        <f aca="false">((B78)^2)/2</f>
        <v>0.789568614278559</v>
      </c>
      <c r="H78" s="0" t="s">
        <v>10</v>
      </c>
      <c r="I78" s="74" t="n">
        <f aca="false">((B78)^4)/24</f>
        <v>0.103903099442294</v>
      </c>
      <c r="J78" s="40" t="s">
        <v>8</v>
      </c>
      <c r="K78" s="79" t="n">
        <f aca="false">((B78)^6)/720</f>
        <v>0.00546924174972661</v>
      </c>
      <c r="L78" s="0" t="s">
        <v>10</v>
      </c>
      <c r="M78" s="44" t="n">
        <f aca="false">((B78)^8)/40320</f>
        <v>0.00015422648676736</v>
      </c>
      <c r="N78" s="40" t="s">
        <v>8</v>
      </c>
      <c r="O78" s="81" t="n">
        <f aca="false">((B78)^10)/3628800</f>
        <v>2.706053187599E-006</v>
      </c>
      <c r="Q78" s="0" t="s">
        <v>10</v>
      </c>
      <c r="R78" s="104" t="n">
        <f aca="false">((B78)^12)/FACT(12)</f>
        <v>3.23729494772215E-008</v>
      </c>
      <c r="S78" s="40" t="s">
        <v>8</v>
      </c>
      <c r="T78" s="115" t="n">
        <f aca="false">((B78)^14)/FACT(14)</f>
        <v>2.80886427020215E-010</v>
      </c>
      <c r="U78" s="9" t="s">
        <v>10</v>
      </c>
      <c r="V78" s="112" t="n">
        <f aca="false">((B78)^16)/FACT(16)</f>
        <v>1.84815922460005E-012</v>
      </c>
      <c r="W78" s="40" t="s">
        <v>8</v>
      </c>
      <c r="X78" s="116" t="n">
        <f aca="false">((B78)^18)/FACT(18)</f>
        <v>9.53757201263791E-015</v>
      </c>
      <c r="Y78" s="47" t="s">
        <v>7</v>
      </c>
      <c r="Z78" s="111" t="n">
        <f aca="false">(E78)+(I78)+(M78)+(R78)+(V78)-(G78)-(K78)-(O78)-(T78)-(X78)</f>
        <v>0.30901679594149</v>
      </c>
    </row>
    <row r="79" customFormat="false" ht="15" hidden="false" customHeight="false" outlineLevel="0" collapsed="false">
      <c r="A79" s="0" t="n">
        <v>90</v>
      </c>
      <c r="B79" s="99" t="n">
        <f aca="false">(A79)/57.29577</f>
        <v>1.57079658760149</v>
      </c>
      <c r="C79" s="118" t="n">
        <v>0.5</v>
      </c>
      <c r="D79" s="10"/>
      <c r="E79" s="9" t="n">
        <f aca="false">E78</f>
        <v>1</v>
      </c>
      <c r="F79" s="40" t="s">
        <v>8</v>
      </c>
      <c r="G79" s="73" t="n">
        <f aca="false">((B79)^2)/2</f>
        <v>1.23370095981025</v>
      </c>
      <c r="H79" s="0" t="s">
        <v>10</v>
      </c>
      <c r="I79" s="74" t="n">
        <f aca="false">((B79)^4)/24</f>
        <v>0.253669676372788</v>
      </c>
      <c r="J79" s="40" t="s">
        <v>8</v>
      </c>
      <c r="K79" s="79" t="n">
        <f aca="false">((B79)^6)/720</f>
        <v>0.0208635015477242</v>
      </c>
      <c r="L79" s="0" t="s">
        <v>10</v>
      </c>
      <c r="M79" s="44" t="n">
        <f aca="false">((B79)^8)/40320</f>
        <v>0.000919261495872498</v>
      </c>
      <c r="N79" s="40" t="s">
        <v>8</v>
      </c>
      <c r="O79" s="81" t="n">
        <f aca="false">((B79)^10)/3628800</f>
        <v>2.52020842172112E-005</v>
      </c>
      <c r="Q79" s="0" t="s">
        <v>10</v>
      </c>
      <c r="R79" s="104" t="n">
        <f aca="false">((B79)^12)/FACT(12)</f>
        <v>4.7108841648473E-007</v>
      </c>
      <c r="S79" s="40" t="s">
        <v>8</v>
      </c>
      <c r="T79" s="115" t="n">
        <f aca="false">((B79)^14)/FACT(14)</f>
        <v>6.38661792937034E-009</v>
      </c>
      <c r="U79" s="9" t="s">
        <v>10</v>
      </c>
      <c r="V79" s="112" t="n">
        <f aca="false">((B79)^16)/FACT(16)</f>
        <v>6.56598055783794E-011</v>
      </c>
      <c r="W79" s="40" t="s">
        <v>8</v>
      </c>
      <c r="X79" s="116" t="n">
        <f aca="false">((B79)^18)/FACT(18)</f>
        <v>5.29441602372555E-013</v>
      </c>
      <c r="Y79" s="47" t="s">
        <v>7</v>
      </c>
      <c r="Z79" s="111" t="n">
        <f aca="false">(E79)+(I79)+(M79)+(R79)+(V79)-(G79)-(K79)-(O79)-(T79)-(X79)</f>
        <v>-2.60806600004604E-007</v>
      </c>
    </row>
    <row r="80" customFormat="false" ht="15" hidden="false" customHeight="false" outlineLevel="0" collapsed="false">
      <c r="A80" s="0" t="n">
        <v>108</v>
      </c>
      <c r="B80" s="99" t="n">
        <f aca="false">(A80)/57.29577</f>
        <v>1.88495590512179</v>
      </c>
      <c r="C80" s="118" t="n">
        <v>0.6</v>
      </c>
      <c r="D80" s="10"/>
      <c r="E80" s="9" t="n">
        <f aca="false">E79</f>
        <v>1</v>
      </c>
      <c r="F80" s="40" t="s">
        <v>8</v>
      </c>
      <c r="G80" s="73" t="n">
        <f aca="false">((B80)^2)/2</f>
        <v>1.77652938212676</v>
      </c>
      <c r="H80" s="0" t="s">
        <v>10</v>
      </c>
      <c r="I80" s="74" t="n">
        <f aca="false">((B80)^4)/24</f>
        <v>0.526009440926613</v>
      </c>
      <c r="J80" s="40" t="s">
        <v>8</v>
      </c>
      <c r="K80" s="79" t="n">
        <f aca="false">((B80)^6)/720</f>
        <v>0.0622980818054797</v>
      </c>
      <c r="L80" s="0" t="s">
        <v>10</v>
      </c>
      <c r="M80" s="44" t="n">
        <f aca="false">((B80)^8)/40320</f>
        <v>0.00395265617062754</v>
      </c>
      <c r="N80" s="40" t="s">
        <v>8</v>
      </c>
      <c r="O80" s="85" t="n">
        <f aca="false">((B80)^10)/3628800</f>
        <v>0.000156044662768099</v>
      </c>
      <c r="Q80" s="0" t="s">
        <v>10</v>
      </c>
      <c r="R80" s="104" t="n">
        <f aca="false">((B80)^12)/FACT(12)</f>
        <v>4.20027164138771E-006</v>
      </c>
      <c r="S80" s="40" t="s">
        <v>8</v>
      </c>
      <c r="T80" s="115" t="n">
        <f aca="false">((B80)^14)/FACT(14)</f>
        <v>8.19989668553742E-008</v>
      </c>
      <c r="U80" s="9" t="s">
        <v>10</v>
      </c>
      <c r="V80" s="112" t="n">
        <f aca="false">((B80)^16)/FACT(16)</f>
        <v>1.21394644935509E-009</v>
      </c>
      <c r="W80" s="40" t="s">
        <v>8</v>
      </c>
      <c r="X80" s="116" t="n">
        <f aca="false">((B80)^18)/FACT(18)</f>
        <v>1.40955002327305E-011</v>
      </c>
      <c r="Y80" s="47" t="s">
        <v>7</v>
      </c>
      <c r="Z80" s="111" t="n">
        <f aca="false">(E80)+(I80)+(M80)+(R80)+(V80)-(G80)-(K80)-(O80)-(T80)-(X80)</f>
        <v>-0.309017292025239</v>
      </c>
    </row>
    <row r="81" customFormat="false" ht="15" hidden="false" customHeight="false" outlineLevel="0" collapsed="false">
      <c r="A81" s="0" t="n">
        <v>126</v>
      </c>
      <c r="B81" s="99" t="n">
        <f aca="false">(A81)/57.29577</f>
        <v>2.19911522264209</v>
      </c>
      <c r="C81" s="118" t="n">
        <v>0.7</v>
      </c>
      <c r="D81" s="10"/>
      <c r="E81" s="9" t="n">
        <f aca="false">E80</f>
        <v>1</v>
      </c>
      <c r="F81" s="40" t="s">
        <v>8</v>
      </c>
      <c r="G81" s="73" t="n">
        <f aca="false">((B81)^2)/2</f>
        <v>2.41805388122809</v>
      </c>
      <c r="H81" s="0" t="s">
        <v>10</v>
      </c>
      <c r="I81" s="74" t="n">
        <f aca="false">((B81)^4)/24</f>
        <v>0.974497428753701</v>
      </c>
      <c r="J81" s="40" t="s">
        <v>8</v>
      </c>
      <c r="K81" s="79" t="n">
        <f aca="false">((B81)^6)/720</f>
        <v>0.157092485989645</v>
      </c>
      <c r="L81" s="0" t="s">
        <v>10</v>
      </c>
      <c r="M81" s="44" t="n">
        <f aca="false">((B81)^8)/40320</f>
        <v>0.0135663605521082</v>
      </c>
      <c r="N81" s="40" t="s">
        <v>8</v>
      </c>
      <c r="O81" s="85" t="n">
        <f aca="false">((B81)^10)/3628800</f>
        <v>0.000728982017492553</v>
      </c>
      <c r="Q81" s="0" t="s">
        <v>10</v>
      </c>
      <c r="R81" s="104" t="n">
        <f aca="false">((B81)^12)/FACT(12)</f>
        <v>2.67078454052022E-005</v>
      </c>
      <c r="S81" s="40" t="s">
        <v>8</v>
      </c>
      <c r="T81" s="115" t="n">
        <f aca="false">((B81)^14)/FACT(14)</f>
        <v>7.09681420233945E-007</v>
      </c>
      <c r="U81" s="9" t="s">
        <v>10</v>
      </c>
      <c r="V81" s="112" t="n">
        <f aca="false">((B81)^16)/FACT(16)</f>
        <v>1.43003992719346E-008</v>
      </c>
      <c r="W81" s="40" t="s">
        <v>8</v>
      </c>
      <c r="X81" s="116" t="n">
        <f aca="false">((B81)^18)/FACT(18)</f>
        <v>2.2600742459224E-010</v>
      </c>
      <c r="Y81" s="47" t="s">
        <v>7</v>
      </c>
      <c r="Z81" s="111" t="n">
        <f aca="false">(E81)+(I81)+(M81)+(R81)+(V81)-(G81)-(K81)-(O81)-(T81)-(X81)</f>
        <v>-0.587785547691037</v>
      </c>
    </row>
    <row r="82" customFormat="false" ht="15" hidden="false" customHeight="false" outlineLevel="0" collapsed="false">
      <c r="A82" s="0" t="n">
        <v>144</v>
      </c>
      <c r="B82" s="99" t="n">
        <f aca="false">(A82)/57.29577</f>
        <v>2.51327454016239</v>
      </c>
      <c r="C82" s="118" t="n">
        <v>0.8</v>
      </c>
      <c r="D82" s="10"/>
      <c r="E82" s="9" t="n">
        <f aca="false">E81</f>
        <v>1</v>
      </c>
      <c r="F82" s="40" t="s">
        <v>8</v>
      </c>
      <c r="G82" s="73" t="n">
        <f aca="false">((B82)^2)/2</f>
        <v>3.15827445711423</v>
      </c>
      <c r="H82" s="0" t="s">
        <v>10</v>
      </c>
      <c r="I82" s="74" t="n">
        <f aca="false">((B82)^4)/24</f>
        <v>1.6624495910767</v>
      </c>
      <c r="J82" s="40" t="s">
        <v>8</v>
      </c>
      <c r="K82" s="79" t="n">
        <f aca="false">((B82)^6)/720</f>
        <v>0.350031471982503</v>
      </c>
      <c r="L82" s="0" t="s">
        <v>10</v>
      </c>
      <c r="M82" s="44" t="n">
        <f aca="false">((B82)^8)/40320</f>
        <v>0.0394819806124442</v>
      </c>
      <c r="N82" s="40" t="s">
        <v>8</v>
      </c>
      <c r="O82" s="85" t="n">
        <f aca="false">((B82)^10)/3628800</f>
        <v>0.00277099846410137</v>
      </c>
      <c r="Q82" s="0" t="s">
        <v>10</v>
      </c>
      <c r="R82" s="104" t="n">
        <f aca="false">((B82)^12)/FACT(12)</f>
        <v>0.000132599601058699</v>
      </c>
      <c r="S82" s="40" t="s">
        <v>8</v>
      </c>
      <c r="T82" s="115" t="n">
        <f aca="false">((B82)^14)/FACT(14)</f>
        <v>4.6020432202992E-006</v>
      </c>
      <c r="U82" s="9" t="s">
        <v>10</v>
      </c>
      <c r="V82" s="112" t="n">
        <f aca="false">((B82)^16)/FACT(16)</f>
        <v>1.21120962943389E-007</v>
      </c>
      <c r="W82" s="40" t="s">
        <v>8</v>
      </c>
      <c r="X82" s="116" t="n">
        <f aca="false">((B82)^18)/FACT(18)</f>
        <v>2.50021727768095E-009</v>
      </c>
      <c r="Y82" s="47" t="s">
        <v>7</v>
      </c>
      <c r="Z82" s="111" t="n">
        <f aca="false">(E82)+(I82)+(M82)+(R82)+(V82)-(G82)-(K82)-(O82)-(T82)-(X82)</f>
        <v>-0.809017239693108</v>
      </c>
    </row>
    <row r="83" customFormat="false" ht="15" hidden="false" customHeight="false" outlineLevel="0" collapsed="false">
      <c r="A83" s="0" t="n">
        <v>162</v>
      </c>
      <c r="B83" s="99" t="n">
        <f aca="false">(A83)/57.29577</f>
        <v>2.82743385768269</v>
      </c>
      <c r="C83" s="118" t="n">
        <v>0.9</v>
      </c>
      <c r="D83" s="10"/>
      <c r="E83" s="9" t="n">
        <f aca="false">E82</f>
        <v>1</v>
      </c>
      <c r="F83" s="40" t="s">
        <v>8</v>
      </c>
      <c r="G83" s="73" t="n">
        <f aca="false">((B83)^2)/2</f>
        <v>3.9971911097852</v>
      </c>
      <c r="H83" s="0" t="s">
        <v>10</v>
      </c>
      <c r="I83" s="74" t="n">
        <f aca="false">((B83)^4)/24</f>
        <v>2.66292279469098</v>
      </c>
      <c r="J83" s="40" t="s">
        <v>8</v>
      </c>
      <c r="K83" s="79" t="n">
        <f aca="false">((B83)^6)/720</f>
        <v>0.709614088065542</v>
      </c>
      <c r="L83" s="0" t="s">
        <v>10</v>
      </c>
      <c r="M83" s="44" t="n">
        <f aca="false">((B83)^8)/40320</f>
        <v>0.101302254435497</v>
      </c>
      <c r="N83" s="40" t="s">
        <v>8</v>
      </c>
      <c r="O83" s="85" t="n">
        <f aca="false">((B83)^10)/3628800</f>
        <v>0.00899832157401706</v>
      </c>
      <c r="Q83" s="0" t="s">
        <v>10</v>
      </c>
      <c r="R83" s="104" t="n">
        <f aca="false">((B83)^12)/FACT(12)</f>
        <v>0.0005449698636159</v>
      </c>
      <c r="S83" s="40" t="s">
        <v>8</v>
      </c>
      <c r="T83" s="115" t="n">
        <f aca="false">((B83)^14)/FACT(14)</f>
        <v>2.39378977356739E-005</v>
      </c>
      <c r="U83" s="9" t="s">
        <v>10</v>
      </c>
      <c r="V83" s="112" t="n">
        <f aca="false">((B83)^16)/FACT(16)</f>
        <v>7.97369600133193E-007</v>
      </c>
      <c r="W83" s="40" t="s">
        <v>8</v>
      </c>
      <c r="X83" s="116" t="n">
        <f aca="false">((B83)^18)/FACT(18)</f>
        <v>2.08316253389894E-008</v>
      </c>
      <c r="Y83" s="47" t="s">
        <v>7</v>
      </c>
      <c r="Z83" s="111" t="n">
        <f aca="false">(E83)+(I83)+(M83)+(R83)+(V83)-(G83)-(K83)-(O83)-(T83)-(X83)</f>
        <v>-0.951056661794433</v>
      </c>
    </row>
    <row r="84" customFormat="false" ht="15" hidden="false" customHeight="false" outlineLevel="0" collapsed="false">
      <c r="A84" s="0" t="n">
        <v>180</v>
      </c>
      <c r="B84" s="99" t="n">
        <f aca="false">(A84)/57.29577</f>
        <v>3.14159317520299</v>
      </c>
      <c r="C84" s="118" t="n">
        <v>1</v>
      </c>
      <c r="D84" s="10"/>
      <c r="E84" s="9" t="n">
        <f aca="false">E83</f>
        <v>1</v>
      </c>
      <c r="F84" s="40" t="s">
        <v>8</v>
      </c>
      <c r="G84" s="73" t="n">
        <f aca="false">((B84)^2)/2</f>
        <v>4.93480383924099</v>
      </c>
      <c r="H84" s="0" t="s">
        <v>10</v>
      </c>
      <c r="I84" s="74" t="n">
        <f aca="false">((B84)^4)/24</f>
        <v>4.0587148219646</v>
      </c>
      <c r="J84" s="40" t="s">
        <v>8</v>
      </c>
      <c r="K84" s="79" t="n">
        <f aca="false">((B84)^6)/720</f>
        <v>1.33526409905435</v>
      </c>
      <c r="L84" s="0" t="s">
        <v>10</v>
      </c>
      <c r="M84" s="44" t="n">
        <f aca="false">((B84)^8)/40320</f>
        <v>0.235330942943359</v>
      </c>
      <c r="N84" s="40" t="s">
        <v>8</v>
      </c>
      <c r="O84" s="85" t="n">
        <f aca="false">((B84)^10)/3628800</f>
        <v>0.0258069342384243</v>
      </c>
      <c r="Q84" s="0" t="s">
        <v>10</v>
      </c>
      <c r="R84" s="104" t="n">
        <f aca="false">((B84)^12)/FACT(12)</f>
        <v>0.00192957815392145</v>
      </c>
      <c r="S84" s="40" t="s">
        <v>8</v>
      </c>
      <c r="T84" s="115" t="n">
        <f aca="false">((B84)^14)/FACT(14)</f>
        <v>0.000104638348154804</v>
      </c>
      <c r="U84" s="9" t="s">
        <v>10</v>
      </c>
      <c r="V84" s="112" t="n">
        <f aca="false">((B84)^16)/FACT(16)</f>
        <v>4.30308101838467E-006</v>
      </c>
      <c r="W84" s="40" t="s">
        <v>8</v>
      </c>
      <c r="X84" s="116" t="n">
        <f aca="false">((B84)^18)/FACT(18)</f>
        <v>1.38789939412351E-007</v>
      </c>
      <c r="Y84" s="47" t="s">
        <v>7</v>
      </c>
      <c r="Z84" s="111" t="n">
        <f aca="false">(E84)+(I84)+(M84)+(R84)+(V84)-(G84)-(K84)-(O84)-(T84)-(X84)</f>
        <v>-1.00000000352895</v>
      </c>
    </row>
    <row r="85" customFormat="false" ht="15" hidden="false" customHeight="false" outlineLevel="0" collapsed="false">
      <c r="B85" s="99"/>
      <c r="D85" s="10"/>
      <c r="F85" s="40"/>
      <c r="G85" s="73"/>
      <c r="I85" s="74"/>
      <c r="J85" s="40"/>
      <c r="K85" s="79"/>
      <c r="M85" s="44"/>
      <c r="N85" s="40"/>
      <c r="O85" s="85"/>
      <c r="R85" s="104"/>
      <c r="S85" s="40"/>
      <c r="T85" s="115"/>
      <c r="U85" s="9"/>
      <c r="V85" s="112"/>
      <c r="W85" s="40"/>
      <c r="X85" s="116"/>
      <c r="Y85" s="47"/>
      <c r="Z85" s="111"/>
    </row>
    <row r="86" customFormat="false" ht="15" hidden="false" customHeight="false" outlineLevel="0" collapsed="false">
      <c r="D86" s="10"/>
      <c r="F86" s="40"/>
      <c r="G86" s="73"/>
      <c r="I86" s="74"/>
      <c r="J86" s="40"/>
      <c r="K86" s="79"/>
      <c r="M86" s="44"/>
      <c r="N86" s="40"/>
      <c r="O86" s="85"/>
      <c r="R86" s="104"/>
      <c r="S86" s="40"/>
      <c r="T86" s="115"/>
      <c r="U86" s="9"/>
      <c r="V86" s="112"/>
      <c r="W86" s="40"/>
      <c r="X86" s="116"/>
      <c r="Y86" s="47"/>
      <c r="Z86" s="111"/>
    </row>
    <row r="87" customFormat="false" ht="15" hidden="false" customHeight="false" outlineLevel="0" collapsed="false">
      <c r="D87" s="10"/>
      <c r="F87" s="40"/>
      <c r="G87" s="119"/>
      <c r="H87" s="120"/>
      <c r="I87" s="121"/>
      <c r="J87" s="40"/>
      <c r="K87" s="79"/>
      <c r="M87" s="44"/>
      <c r="N87" s="40"/>
      <c r="O87" s="85"/>
      <c r="R87" s="104"/>
      <c r="S87" s="40"/>
      <c r="T87" s="115"/>
      <c r="U87" s="9"/>
      <c r="V87" s="112"/>
      <c r="W87" s="40"/>
      <c r="X87" s="116"/>
      <c r="Y87" s="47"/>
      <c r="Z87" s="111"/>
    </row>
    <row r="88" customFormat="false" ht="15" hidden="false" customHeight="false" outlineLevel="0" collapsed="false">
      <c r="D88" s="10"/>
      <c r="F88" s="40"/>
      <c r="G88" s="122" t="s">
        <v>52</v>
      </c>
      <c r="H88" s="9"/>
      <c r="I88" s="123" t="s">
        <v>53</v>
      </c>
      <c r="J88" s="40"/>
      <c r="K88" s="79"/>
      <c r="M88" s="44"/>
      <c r="N88" s="40"/>
      <c r="O88" s="85"/>
      <c r="R88" s="104"/>
      <c r="S88" s="40"/>
      <c r="T88" s="115"/>
      <c r="U88" s="9"/>
      <c r="V88" s="112"/>
      <c r="W88" s="40"/>
      <c r="X88" s="116"/>
      <c r="Y88" s="47"/>
      <c r="Z88" s="111"/>
    </row>
    <row r="89" customFormat="false" ht="15" hidden="false" customHeight="false" outlineLevel="0" collapsed="false">
      <c r="D89" s="10"/>
      <c r="E89" s="124"/>
      <c r="F89" s="40"/>
      <c r="G89" s="125"/>
      <c r="H89" s="120"/>
      <c r="I89" s="126"/>
      <c r="J89" s="40"/>
      <c r="K89" s="79"/>
      <c r="M89" s="44"/>
      <c r="N89" s="40"/>
      <c r="O89" s="85"/>
      <c r="R89" s="104"/>
      <c r="S89" s="40"/>
      <c r="T89" s="115"/>
      <c r="U89" s="9"/>
      <c r="V89" s="112"/>
      <c r="W89" s="40"/>
      <c r="X89" s="116"/>
      <c r="Y89" s="47"/>
      <c r="Z89" s="111"/>
    </row>
    <row r="90" customFormat="false" ht="12.8" hidden="false" customHeight="false" outlineLevel="0" collapsed="false">
      <c r="D90" s="10"/>
      <c r="E90" s="127" t="s">
        <v>54</v>
      </c>
      <c r="G90" s="128" t="n">
        <f aca="false">(E74)+(I74)+(M74)+(R74)+(V74)</f>
        <v>1</v>
      </c>
      <c r="H90" s="120"/>
      <c r="I90" s="129" t="n">
        <f aca="false">(G74)+(K74)+(O74)+(T74)+(X74)</f>
        <v>0</v>
      </c>
      <c r="K90" s="101"/>
      <c r="M90" s="9"/>
      <c r="O90" s="9"/>
    </row>
    <row r="91" customFormat="false" ht="12.8" hidden="false" customHeight="false" outlineLevel="0" collapsed="false">
      <c r="D91" s="10"/>
      <c r="E91" s="127" t="s">
        <v>55</v>
      </c>
      <c r="G91" s="128" t="n">
        <f aca="false">(E75)+(I75)+(M75)+(R75)+(V75)</f>
        <v>1.00040587383551</v>
      </c>
      <c r="H91" s="120"/>
      <c r="I91" s="129" t="n">
        <f aca="false">(G75)+(K75)+(O75)+(T75)+(X75)</f>
        <v>0.0493493736590897</v>
      </c>
      <c r="K91" s="101"/>
      <c r="M91" s="9"/>
      <c r="O91" s="9"/>
    </row>
    <row r="92" customFormat="false" ht="12.8" hidden="false" customHeight="false" outlineLevel="0" collapsed="false">
      <c r="D92" s="10"/>
      <c r="E92" s="127" t="s">
        <v>56</v>
      </c>
      <c r="G92" s="128" t="n">
        <f aca="false">(E76)+(I76)+(M76)+(R76)+(V76)</f>
        <v>1.00649454617026</v>
      </c>
      <c r="H92" s="120"/>
      <c r="I92" s="129" t="n">
        <f aca="false">(G76)+(K76)+(O76)+(T76)+(X76)</f>
        <v>0.197477613114626</v>
      </c>
      <c r="K92" s="101"/>
      <c r="M92" s="9"/>
      <c r="O92" s="9"/>
    </row>
    <row r="93" customFormat="false" ht="12.8" hidden="false" customHeight="false" outlineLevel="0" collapsed="false">
      <c r="D93" s="10"/>
      <c r="E93" s="127" t="s">
        <v>57</v>
      </c>
      <c r="G93" s="128" t="n">
        <f aca="false">(E77)+(I77)+(M77)+(R77)+(V77)</f>
        <v>1.03289103114656</v>
      </c>
      <c r="H93" s="120"/>
      <c r="I93" s="129" t="n">
        <f aca="false">(G77)+(K77)+(O77)+(T77)+(X77)</f>
        <v>0.445105905452271</v>
      </c>
      <c r="K93" s="101"/>
      <c r="M93" s="9"/>
      <c r="O93" s="9"/>
    </row>
    <row r="94" customFormat="false" ht="12.8" hidden="false" customHeight="false" outlineLevel="0" collapsed="false">
      <c r="D94" s="10"/>
      <c r="E94" s="127" t="s">
        <v>58</v>
      </c>
      <c r="G94" s="128" t="n">
        <f aca="false">(E78)+(I78)+(M78)+(R78)+(V78)</f>
        <v>1.10405735830386</v>
      </c>
      <c r="H94" s="120"/>
      <c r="I94" s="129" t="n">
        <f aca="false">(G78)+(K78)+(O78)+(T78)+(X78)</f>
        <v>0.795040562362369</v>
      </c>
      <c r="K94" s="101"/>
      <c r="M94" s="9"/>
      <c r="O94" s="9"/>
    </row>
    <row r="95" customFormat="false" ht="12.8" hidden="false" customHeight="false" outlineLevel="0" collapsed="false">
      <c r="D95" s="10"/>
      <c r="E95" s="127" t="s">
        <v>59</v>
      </c>
      <c r="G95" s="128" t="n">
        <f aca="false">(E79)+(I79)+(M79)+(R79)+(V79)</f>
        <v>1.25458940902274</v>
      </c>
      <c r="H95" s="120"/>
      <c r="I95" s="129" t="n">
        <f aca="false">(G79)+(K79)+(O79)+(T79)+(X79)</f>
        <v>1.25458966982934</v>
      </c>
      <c r="K95" s="101"/>
      <c r="M95" s="9"/>
      <c r="O95" s="9"/>
    </row>
    <row r="96" customFormat="false" ht="12.8" hidden="false" customHeight="false" outlineLevel="0" collapsed="false">
      <c r="D96" s="10"/>
      <c r="E96" s="127" t="s">
        <v>60</v>
      </c>
      <c r="G96" s="128" t="n">
        <f aca="false">(E80)+(I80)+(M80)+(R80)+(V80)</f>
        <v>1.52996629858283</v>
      </c>
      <c r="H96" s="120"/>
      <c r="I96" s="129" t="n">
        <f aca="false">(G80)+(K80)+(O80)+(T80)+(X80)</f>
        <v>1.83898359060807</v>
      </c>
      <c r="K96" s="101"/>
      <c r="M96" s="9"/>
      <c r="O96" s="9"/>
    </row>
    <row r="97" customFormat="false" ht="12.8" hidden="false" customHeight="false" outlineLevel="0" collapsed="false">
      <c r="D97" s="10"/>
      <c r="E97" s="127" t="s">
        <v>61</v>
      </c>
      <c r="G97" s="128" t="n">
        <f aca="false">(E81)+(I81)+(M81)+(R81)+(V81)</f>
        <v>1.98809051145161</v>
      </c>
      <c r="H97" s="120"/>
      <c r="I97" s="129" t="n">
        <f aca="false">(G81)+(K81)+(O81)+(T81)+(X81)</f>
        <v>2.57587605914265</v>
      </c>
      <c r="K97" s="101"/>
      <c r="M97" s="9"/>
      <c r="O97" s="9"/>
    </row>
    <row r="98" customFormat="false" ht="12.8" hidden="false" customHeight="false" outlineLevel="0" collapsed="false">
      <c r="D98" s="10"/>
      <c r="E98" s="127" t="s">
        <v>62</v>
      </c>
      <c r="G98" s="128" t="n">
        <f aca="false">(E82)+(I82)+(M82)+(R82)+(V82)</f>
        <v>2.70206429241117</v>
      </c>
      <c r="H98" s="120"/>
      <c r="I98" s="129" t="n">
        <f aca="false">(G82)+(K82)+(O82)+(T82)+(X82)</f>
        <v>3.51108153210428</v>
      </c>
      <c r="K98" s="101"/>
      <c r="M98" s="9"/>
      <c r="O98" s="9"/>
    </row>
    <row r="99" customFormat="false" ht="12.8" hidden="false" customHeight="false" outlineLevel="0" collapsed="false">
      <c r="D99" s="10"/>
      <c r="E99" s="127" t="s">
        <v>63</v>
      </c>
      <c r="G99" s="128" t="n">
        <f aca="false">(E83)+(I83)+(M83)+(R83)+(V83)</f>
        <v>3.76477081635969</v>
      </c>
      <c r="H99" s="120"/>
      <c r="I99" s="129" t="n">
        <f aca="false">(G83)+(K83)+(O83)+(T83)+(X83)</f>
        <v>4.71582747815412</v>
      </c>
      <c r="K99" s="101"/>
      <c r="M99" s="9"/>
      <c r="O99" s="9"/>
    </row>
    <row r="100" customFormat="false" ht="12.8" hidden="false" customHeight="false" outlineLevel="0" collapsed="false">
      <c r="D100" s="10"/>
      <c r="E100" s="127" t="s">
        <v>64</v>
      </c>
      <c r="G100" s="128" t="n">
        <f aca="false">(E84)+(I84)+(M84)+(R84)+(V84)</f>
        <v>5.2959796461429</v>
      </c>
      <c r="H100" s="120"/>
      <c r="I100" s="129" t="n">
        <f aca="false">(G84)+(K84)+(O84)+(T84)+(X84)</f>
        <v>6.29597964967186</v>
      </c>
      <c r="K100" s="101"/>
      <c r="M100" s="9"/>
      <c r="O100" s="9"/>
    </row>
    <row r="101" customFormat="false" ht="12.8" hidden="false" customHeight="false" outlineLevel="0" collapsed="false">
      <c r="D101" s="10"/>
      <c r="G101" s="120"/>
      <c r="H101" s="120"/>
      <c r="I101" s="120"/>
      <c r="K101" s="101"/>
      <c r="M101" s="9"/>
      <c r="O101" s="9"/>
    </row>
    <row r="102" customFormat="false" ht="12.8" hidden="false" customHeight="false" outlineLevel="0" collapsed="false">
      <c r="D102" s="10"/>
      <c r="G102" s="120"/>
      <c r="H102" s="120"/>
      <c r="I102" s="120"/>
      <c r="K102" s="101"/>
      <c r="M102" s="9"/>
      <c r="O102" s="9"/>
    </row>
    <row r="103" customFormat="false" ht="12.8" hidden="false" customHeight="false" outlineLevel="0" collapsed="false">
      <c r="D103" s="10"/>
      <c r="K103" s="101"/>
      <c r="M103" s="9"/>
      <c r="O103" s="9"/>
    </row>
    <row r="104" customFormat="false" ht="12.8" hidden="false" customHeight="false" outlineLevel="0" collapsed="false">
      <c r="D104" s="10"/>
      <c r="K104" s="101"/>
      <c r="M104" s="9"/>
      <c r="O104" s="9"/>
    </row>
    <row r="105" customFormat="false" ht="12.8" hidden="false" customHeight="false" outlineLevel="0" collapsed="false">
      <c r="D105" s="10"/>
      <c r="K105" s="101"/>
      <c r="M105" s="9"/>
      <c r="O105" s="9"/>
    </row>
    <row r="106" customFormat="false" ht="12.8" hidden="false" customHeight="false" outlineLevel="0" collapsed="false">
      <c r="D106" s="10"/>
      <c r="K106" s="101"/>
      <c r="M106" s="9"/>
      <c r="O106" s="9"/>
    </row>
    <row r="107" customFormat="false" ht="12.8" hidden="false" customHeight="false" outlineLevel="0" collapsed="false">
      <c r="D107" s="10"/>
      <c r="K107" s="101"/>
      <c r="M107" s="9"/>
      <c r="O107" s="9"/>
    </row>
    <row r="108" customFormat="false" ht="12.8" hidden="false" customHeight="false" outlineLevel="0" collapsed="false">
      <c r="D108" s="10"/>
      <c r="K108" s="101"/>
      <c r="M108" s="9"/>
      <c r="O108" s="9"/>
    </row>
    <row r="109" customFormat="false" ht="12.8" hidden="false" customHeight="false" outlineLevel="0" collapsed="false">
      <c r="D109" s="10"/>
      <c r="K109" s="101"/>
      <c r="M109" s="9"/>
      <c r="O109" s="9"/>
    </row>
    <row r="110" customFormat="false" ht="12.8" hidden="false" customHeight="false" outlineLevel="0" collapsed="false">
      <c r="D110" s="10"/>
      <c r="K110" s="101"/>
      <c r="M110" s="9"/>
      <c r="O110" s="9"/>
    </row>
    <row r="111" customFormat="false" ht="12.8" hidden="false" customHeight="false" outlineLevel="0" collapsed="false">
      <c r="D111" s="10"/>
      <c r="K111" s="101"/>
      <c r="M111" s="9"/>
      <c r="O111" s="9"/>
    </row>
    <row r="112" customFormat="false" ht="12.8" hidden="false" customHeight="false" outlineLevel="0" collapsed="false">
      <c r="D112" s="10"/>
      <c r="K112" s="101"/>
      <c r="M112" s="130" t="s">
        <v>52</v>
      </c>
      <c r="O112" s="131" t="s">
        <v>53</v>
      </c>
    </row>
    <row r="113" customFormat="false" ht="12.8" hidden="false" customHeight="false" outlineLevel="0" collapsed="false">
      <c r="D113" s="10"/>
      <c r="K113" s="101"/>
      <c r="M113" s="54"/>
    </row>
    <row r="114" customFormat="false" ht="12.8" hidden="false" customHeight="false" outlineLevel="0" collapsed="false">
      <c r="K114" s="0" t="s">
        <v>65</v>
      </c>
      <c r="M114" s="9" t="n">
        <v>1</v>
      </c>
      <c r="N114" s="9" t="s">
        <v>66</v>
      </c>
      <c r="O114" s="9" t="n">
        <v>0</v>
      </c>
      <c r="Q114" s="0" t="s">
        <v>3</v>
      </c>
      <c r="R114" s="10" t="n">
        <f aca="false">(M114)-(O114)</f>
        <v>1</v>
      </c>
    </row>
    <row r="116" customFormat="false" ht="12.8" hidden="false" customHeight="false" outlineLevel="0" collapsed="false">
      <c r="E116" s="130" t="s">
        <v>52</v>
      </c>
      <c r="G116" s="131" t="s">
        <v>53</v>
      </c>
      <c r="K116" s="0" t="s">
        <v>67</v>
      </c>
      <c r="M116" s="0" t="n">
        <f aca="false">(E64)+(I64)+(M64)+(R64)+(V64)</f>
        <v>1.04169147034169</v>
      </c>
      <c r="N116" s="9" t="s">
        <v>66</v>
      </c>
      <c r="O116" s="0" t="n">
        <f aca="false">(G64)+(K64)+(O64)+(T64)+(X64)</f>
        <v>0.501389164473552</v>
      </c>
      <c r="Q116" s="0" t="s">
        <v>3</v>
      </c>
      <c r="R116" s="10" t="n">
        <f aca="false">(M116)-(O116)</f>
        <v>0.54030230586814</v>
      </c>
    </row>
    <row r="117" customFormat="false" ht="12.8" hidden="false" customHeight="false" outlineLevel="0" collapsed="false">
      <c r="C117" s="7" t="n">
        <v>0</v>
      </c>
      <c r="E117" s="9" t="n">
        <f aca="false">(E14)+(I14)+(M14)</f>
        <v>1</v>
      </c>
      <c r="G117" s="9" t="n">
        <f aca="false">(G14)+(K14)+(O14)</f>
        <v>0</v>
      </c>
    </row>
    <row r="118" customFormat="false" ht="12.8" hidden="false" customHeight="false" outlineLevel="0" collapsed="false">
      <c r="C118" s="7" t="n">
        <v>30</v>
      </c>
      <c r="E118" s="9" t="n">
        <f aca="false">(E18)+(I18)+(M18)</f>
        <v>1.00313186242955</v>
      </c>
      <c r="G118" s="9" t="n">
        <f aca="false">(G18)+(K18)+(O18)</f>
        <v>0.137106458645994</v>
      </c>
      <c r="K118" s="0" t="s">
        <v>68</v>
      </c>
      <c r="M118" s="0" t="n">
        <f aca="false">(E66)+(I66)+(M66)+(R66)+(V66)</f>
        <v>1.67302442726781</v>
      </c>
      <c r="N118" s="9" t="s">
        <v>66</v>
      </c>
      <c r="O118" s="0" t="n">
        <f aca="false">(G66)+(K66)+(O66)+(T66)+(X66)</f>
        <v>2.08917126381538</v>
      </c>
      <c r="Q118" s="0" t="s">
        <v>3</v>
      </c>
      <c r="R118" s="10" t="n">
        <f aca="false">(M118)-(O118)</f>
        <v>-0.41614683654757</v>
      </c>
    </row>
    <row r="119" customFormat="false" ht="12.8" hidden="false" customHeight="false" outlineLevel="0" collapsed="false">
      <c r="C119" s="7" t="n">
        <v>60</v>
      </c>
      <c r="E119" s="9" t="n">
        <f aca="false">(E22)+(I22)+(M22)</f>
        <v>1.05014342522026</v>
      </c>
      <c r="G119" s="9" t="n">
        <f aca="false">(G22)+(K22)+(O22)</f>
        <v>0.550143428829316</v>
      </c>
      <c r="K119" s="9"/>
      <c r="L119" s="9"/>
    </row>
    <row r="120" customFormat="false" ht="12.8" hidden="false" customHeight="false" outlineLevel="0" collapsed="false">
      <c r="C120" s="7" t="n">
        <v>90</v>
      </c>
      <c r="E120" s="9" t="n">
        <f aca="false">(E26)+(I26)+(M26)</f>
        <v>1.25458876817589</v>
      </c>
      <c r="G120" s="9" t="n">
        <f aca="false">(G26)+(K26)+(O26)</f>
        <v>1.2545892329419</v>
      </c>
      <c r="K120" s="0" t="s">
        <v>69</v>
      </c>
      <c r="M120" s="0" t="n">
        <f aca="false">(E68)+(I68)+(M68)+(R68)+(V68)</f>
        <v>4.53883474815503</v>
      </c>
      <c r="N120" s="9" t="s">
        <v>66</v>
      </c>
      <c r="O120" s="0" t="n">
        <f aca="false">(G68)+(K68)+(O68)+(T68)+(X68)</f>
        <v>5.52882724616118</v>
      </c>
      <c r="Q120" s="0" t="s">
        <v>3</v>
      </c>
      <c r="R120" s="10" t="n">
        <f aca="false">(M120)-(O120)</f>
        <v>-0.989992498006155</v>
      </c>
    </row>
    <row r="121" customFormat="false" ht="12.8" hidden="false" customHeight="false" outlineLevel="0" collapsed="false">
      <c r="C121" s="7" t="n">
        <v>120</v>
      </c>
      <c r="E121" s="9" t="n">
        <f aca="false">(E30)+(I30)+(M30)</f>
        <v>1.81090314848468</v>
      </c>
      <c r="G121" s="9" t="n">
        <f aca="false">(G30)+(K30)+(O30)</f>
        <v>2.31091766840455</v>
      </c>
      <c r="M121" s="0" t="n">
        <v>134</v>
      </c>
      <c r="O121" s="0" t="n">
        <v>133</v>
      </c>
    </row>
    <row r="122" customFormat="false" ht="12.8" hidden="false" customHeight="false" outlineLevel="0" collapsed="false">
      <c r="C122" s="7" t="n">
        <v>150</v>
      </c>
      <c r="E122" s="9" t="n">
        <f aca="false">(E34)+(I34)+(M34)</f>
        <v>3.01205683315801</v>
      </c>
      <c r="G122" s="9" t="n">
        <f aca="false">(G34)+(K34)+(O34)</f>
        <v>3.87829072926304</v>
      </c>
    </row>
    <row r="123" customFormat="false" ht="12.8" hidden="false" customHeight="false" outlineLevel="0" collapsed="false">
      <c r="C123" s="7" t="n">
        <v>180</v>
      </c>
      <c r="E123" s="9" t="n">
        <f aca="false">(E38)+(I38)+(M38)</f>
        <v>5.29404275677567</v>
      </c>
      <c r="G123" s="9" t="n">
        <f aca="false">(G38)+(K38)+(O38)</f>
        <v>6.29587186078929</v>
      </c>
      <c r="M123" s="117" t="n">
        <f aca="false">LN(M114)</f>
        <v>0</v>
      </c>
      <c r="N123" s="117"/>
      <c r="O123" s="117" t="s">
        <v>70</v>
      </c>
    </row>
    <row r="124" customFormat="false" ht="12.8" hidden="false" customHeight="false" outlineLevel="0" collapsed="false">
      <c r="C124" s="7" t="n">
        <v>210</v>
      </c>
      <c r="E124" s="9" t="n">
        <f aca="false">(E42)+(I42)+(M42)+(R42)</f>
        <v>9.33923968722132</v>
      </c>
      <c r="G124" s="9" t="n">
        <f aca="false">(G42)+(K42)+(O42)+(T42)</f>
        <v>10.2053136326398</v>
      </c>
      <c r="M124" s="117"/>
      <c r="O124" s="117"/>
    </row>
    <row r="125" customFormat="false" ht="12.8" hidden="false" customHeight="false" outlineLevel="0" collapsed="false">
      <c r="C125" s="7" t="n">
        <v>240</v>
      </c>
      <c r="E125" s="9" t="n">
        <f aca="false">(E46)+(I46)+(M46)+(R46)</f>
        <v>16.2391019800651</v>
      </c>
      <c r="G125" s="9" t="n">
        <f aca="false">(G46)+(K46)+(O46)+(T46)</f>
        <v>16.7395077937082</v>
      </c>
      <c r="M125" s="117" t="n">
        <f aca="false">LN(M116)</f>
        <v>0.0408458057647893</v>
      </c>
      <c r="O125" s="117" t="n">
        <f aca="false">LN(O116)</f>
        <v>-0.69037270403483</v>
      </c>
    </row>
    <row r="126" customFormat="false" ht="12.8" hidden="false" customHeight="false" outlineLevel="0" collapsed="false">
      <c r="C126" s="7" t="n">
        <v>270</v>
      </c>
      <c r="E126" s="9" t="n">
        <f aca="false">(E50)+(I50)+(M50)+(R50)</f>
        <v>27.8288520035394</v>
      </c>
      <c r="G126" s="9" t="n">
        <f aca="false">(G50)+(K50)+(O50)+(T50)</f>
        <v>27.8314847523618</v>
      </c>
      <c r="M126" s="117"/>
      <c r="O126" s="117"/>
    </row>
    <row r="127" customFormat="false" ht="12.8" hidden="false" customHeight="false" outlineLevel="0" collapsed="false">
      <c r="C127" s="7" t="n">
        <v>300</v>
      </c>
      <c r="E127" s="9" t="n">
        <f aca="false">(E54)+(I54)+(M54)+(R54)+(V52)</f>
        <v>47.2213488238097</v>
      </c>
      <c r="G127" s="9" t="n">
        <f aca="false">(G54)+(K54)+(O54)+(T54)+(X52)</f>
        <v>46.7291579008741</v>
      </c>
      <c r="M127" s="117" t="n">
        <f aca="false">LN(M118)</f>
        <v>0.514633022775449</v>
      </c>
      <c r="O127" s="117" t="n">
        <f aca="false">LN(O118)</f>
        <v>0.736767462849849</v>
      </c>
    </row>
    <row r="128" customFormat="false" ht="12.8" hidden="false" customHeight="false" outlineLevel="0" collapsed="false">
      <c r="C128" s="7" t="n">
        <v>330</v>
      </c>
      <c r="E128" s="9" t="n">
        <f aca="false">(E58)+(I58)+(M58)+(R58)+(V58)</f>
        <v>79.7374202821591</v>
      </c>
      <c r="G128" s="9" t="n">
        <f aca="false">(G58)+(K58)+(O58)+(T58)+(X58)</f>
        <v>78.8720132618697</v>
      </c>
      <c r="M128" s="117"/>
      <c r="O128" s="117"/>
    </row>
    <row r="129" customFormat="false" ht="12.8" hidden="false" customHeight="false" outlineLevel="0" collapsed="false">
      <c r="C129" s="7" t="n">
        <v>360</v>
      </c>
      <c r="E129" s="9" t="n">
        <f aca="false">(E62)+(I62)+(M62)+(R62)+(V62)</f>
        <v>134.36957773432</v>
      </c>
      <c r="G129" s="9" t="n">
        <f aca="false">(G62)+(K62)+(O62)+(T62)+(X62)</f>
        <v>133.373056344478</v>
      </c>
      <c r="M129" s="117" t="n">
        <f aca="false">LN(M120)</f>
        <v>1.51267031570759</v>
      </c>
      <c r="O129" s="117" t="n">
        <f aca="false">LN(O120)</f>
        <v>1.70997572182537</v>
      </c>
    </row>
    <row r="130" customFormat="false" ht="12.8" hidden="false" customHeight="false" outlineLevel="0" collapsed="false">
      <c r="M130" s="117" t="n">
        <f aca="false">LN(M121)</f>
        <v>4.89783979995091</v>
      </c>
      <c r="O130" s="117" t="n">
        <f aca="false">LN(O121)</f>
        <v>4.89034912822175</v>
      </c>
    </row>
    <row r="135" customFormat="false" ht="26.1" hidden="false" customHeight="true" outlineLevel="0" collapsed="false">
      <c r="C135" s="132" t="s">
        <v>71</v>
      </c>
    </row>
    <row r="141" customFormat="false" ht="14.15" hidden="false" customHeight="false" outlineLevel="0" collapsed="false">
      <c r="I141" s="133" t="s">
        <v>72</v>
      </c>
    </row>
    <row r="142" customFormat="false" ht="12.8" hidden="false" customHeight="false" outlineLevel="0" collapsed="false">
      <c r="A142" s="134"/>
      <c r="B142" s="134"/>
    </row>
    <row r="143" customFormat="false" ht="12.8" hidden="false" customHeight="false" outlineLevel="0" collapsed="false">
      <c r="A143" s="134"/>
      <c r="B143" s="134"/>
      <c r="J143" s="0" t="s">
        <v>73</v>
      </c>
    </row>
    <row r="144" customFormat="false" ht="15" hidden="false" customHeight="false" outlineLevel="0" collapsed="false">
      <c r="A144" s="134"/>
      <c r="B144" s="134"/>
      <c r="C144" s="82"/>
      <c r="E144" s="39"/>
      <c r="F144" s="40"/>
      <c r="G144" s="73"/>
      <c r="I144" s="74"/>
      <c r="J144" s="40"/>
      <c r="K144" s="75"/>
      <c r="M144" s="76"/>
      <c r="N144" s="40"/>
      <c r="O144" s="77"/>
      <c r="P144" s="46"/>
      <c r="Q144" s="47"/>
    </row>
    <row r="145" customFormat="false" ht="12.8" hidden="false" customHeight="false" outlineLevel="0" collapsed="false">
      <c r="A145" s="134"/>
      <c r="B145" s="134"/>
      <c r="C145" s="82"/>
      <c r="E145" s="39"/>
      <c r="G145" s="135"/>
      <c r="I145" s="74"/>
      <c r="K145" s="79"/>
      <c r="M145" s="80"/>
      <c r="O145" s="81"/>
      <c r="P145" s="54"/>
      <c r="Q145" s="54"/>
    </row>
    <row r="146" customFormat="false" ht="15" hidden="false" customHeight="false" outlineLevel="0" collapsed="false">
      <c r="A146" s="134" t="n">
        <f aca="false">(B146)/57.2957795130823</f>
        <v>-0.523598775598299</v>
      </c>
      <c r="B146" s="134" t="n">
        <v>-30</v>
      </c>
      <c r="C146" s="82" t="s">
        <v>74</v>
      </c>
      <c r="E146" s="39" t="n">
        <v>1</v>
      </c>
      <c r="F146" s="40" t="s">
        <v>8</v>
      </c>
      <c r="G146" s="73" t="n">
        <f aca="false">((A146)^2)/2</f>
        <v>0.137077838904019</v>
      </c>
      <c r="H146" s="0" t="s">
        <v>10</v>
      </c>
      <c r="I146" s="74" t="n">
        <f aca="false">((A146)^4)/24</f>
        <v>0.00313172231976603</v>
      </c>
      <c r="J146" s="40" t="s">
        <v>8</v>
      </c>
      <c r="K146" s="75" t="n">
        <f aca="false">((A146)^6)/720</f>
        <v>2.86193151760672E-005</v>
      </c>
      <c r="L146" s="0" t="s">
        <v>10</v>
      </c>
      <c r="M146" s="76" t="n">
        <f aca="false">((A146)^8)/40320</f>
        <v>1.40109781258867E-007</v>
      </c>
      <c r="N146" s="40" t="s">
        <v>8</v>
      </c>
      <c r="O146" s="77" t="n">
        <f aca="false">((A146)^10)/3628800</f>
        <v>4.26798800539564E-010</v>
      </c>
      <c r="P146" s="46"/>
      <c r="Q146" s="47" t="s">
        <v>7</v>
      </c>
      <c r="R146" s="10" t="n">
        <f aca="false">(E146)+(I146)+(M146)-(G146)-(K146)-(O146)</f>
        <v>0.866025403783553</v>
      </c>
    </row>
    <row r="147" customFormat="false" ht="12.8" hidden="false" customHeight="false" outlineLevel="0" collapsed="false">
      <c r="A147" s="134"/>
      <c r="B147" s="134"/>
      <c r="C147" s="82"/>
      <c r="E147" s="39"/>
      <c r="G147" s="136"/>
      <c r="I147" s="74"/>
      <c r="K147" s="79"/>
      <c r="M147" s="80"/>
      <c r="O147" s="81"/>
      <c r="P147" s="54"/>
      <c r="Q147" s="54"/>
    </row>
    <row r="148" customFormat="false" ht="15" hidden="false" customHeight="false" outlineLevel="0" collapsed="false">
      <c r="A148" s="134" t="n">
        <f aca="false">(B148)/57.2957795130823</f>
        <v>-0.261799387799149</v>
      </c>
      <c r="B148" s="134" t="n">
        <v>-15</v>
      </c>
      <c r="C148" s="82" t="s">
        <v>75</v>
      </c>
      <c r="E148" s="39" t="n">
        <v>1</v>
      </c>
      <c r="F148" s="40" t="s">
        <v>8</v>
      </c>
      <c r="G148" s="73" t="n">
        <f aca="false">((A148)^2)/2</f>
        <v>0.0342694597260047</v>
      </c>
      <c r="H148" s="0" t="s">
        <v>10</v>
      </c>
      <c r="I148" s="74" t="n">
        <f aca="false">((A148)^4)/24</f>
        <v>0.000195732644985377</v>
      </c>
      <c r="J148" s="40" t="s">
        <v>8</v>
      </c>
      <c r="K148" s="75" t="n">
        <f aca="false">((A148)^6)/720</f>
        <v>4.4717679962605E-007</v>
      </c>
      <c r="L148" s="0" t="s">
        <v>10</v>
      </c>
      <c r="M148" s="76" t="n">
        <f aca="false">((A148)^8)/40320</f>
        <v>5.47303833042451E-010</v>
      </c>
      <c r="N148" s="40" t="s">
        <v>8</v>
      </c>
      <c r="O148" s="77" t="n">
        <f aca="false">((A148)^10)/3628800</f>
        <v>4.16795703651918E-013</v>
      </c>
      <c r="P148" s="46"/>
      <c r="Q148" s="47" t="s">
        <v>7</v>
      </c>
      <c r="R148" s="10" t="n">
        <f aca="false">(E148)+(I148)+(M148)-(G148)-(K148)-(O148)</f>
        <v>0.965925826289068</v>
      </c>
    </row>
    <row r="149" customFormat="false" ht="12.8" hidden="false" customHeight="false" outlineLevel="0" collapsed="false">
      <c r="A149" s="134"/>
      <c r="B149" s="134"/>
      <c r="C149" s="82"/>
      <c r="E149" s="39"/>
      <c r="G149" s="136"/>
      <c r="I149" s="74"/>
      <c r="K149" s="79"/>
      <c r="M149" s="80"/>
      <c r="O149" s="81"/>
      <c r="P149" s="54"/>
      <c r="Q149" s="54"/>
    </row>
    <row r="150" customFormat="false" ht="15" hidden="false" customHeight="false" outlineLevel="0" collapsed="false">
      <c r="B150" s="31" t="n">
        <v>1</v>
      </c>
      <c r="C150" s="72" t="s">
        <v>24</v>
      </c>
      <c r="D150" s="10"/>
      <c r="E150" s="39" t="n">
        <v>1</v>
      </c>
      <c r="F150" s="40" t="s">
        <v>8</v>
      </c>
      <c r="G150" s="73" t="n">
        <f aca="false">((T8)^2)/2</f>
        <v>0</v>
      </c>
      <c r="H150" s="0" t="s">
        <v>10</v>
      </c>
      <c r="I150" s="74" t="n">
        <f aca="false">((T8)^4)/24</f>
        <v>0</v>
      </c>
      <c r="J150" s="40" t="s">
        <v>8</v>
      </c>
      <c r="K150" s="75" t="n">
        <f aca="false">((T8)^6)/720</f>
        <v>0</v>
      </c>
      <c r="L150" s="0" t="s">
        <v>10</v>
      </c>
      <c r="M150" s="76" t="n">
        <f aca="false">((T8)^8)/40320</f>
        <v>0</v>
      </c>
      <c r="N150" s="40" t="s">
        <v>8</v>
      </c>
      <c r="O150" s="77" t="n">
        <f aca="false">((T8)^10)/3628800</f>
        <v>0</v>
      </c>
      <c r="P150" s="46"/>
      <c r="Q150" s="47" t="s">
        <v>7</v>
      </c>
      <c r="R150" s="10" t="n">
        <f aca="false">(E150)+(I150)+(M150)-(G150)-(K150)-(O150)</f>
        <v>1</v>
      </c>
      <c r="S150" s="60" t="n">
        <v>75</v>
      </c>
      <c r="T150" s="70" t="n">
        <f aca="false">(S150)/57.2957795130823</f>
        <v>1.30899693899575</v>
      </c>
    </row>
    <row r="151" customFormat="false" ht="12.8" hidden="false" customHeight="false" outlineLevel="0" collapsed="false">
      <c r="B151" s="31"/>
      <c r="C151" s="78"/>
      <c r="D151" s="10"/>
      <c r="E151" s="39"/>
      <c r="G151" s="73"/>
      <c r="I151" s="74"/>
      <c r="K151" s="79"/>
      <c r="M151" s="80"/>
      <c r="O151" s="81"/>
      <c r="P151" s="54"/>
      <c r="Q151" s="54"/>
      <c r="S151" s="60" t="n">
        <v>90</v>
      </c>
      <c r="T151" s="70" t="n">
        <f aca="false">(S151)/57.2957795130823</f>
        <v>1.5707963267949</v>
      </c>
    </row>
    <row r="152" customFormat="false" ht="15" hidden="false" customHeight="false" outlineLevel="0" collapsed="false">
      <c r="B152" s="31" t="n">
        <v>0.9659</v>
      </c>
      <c r="C152" s="82" t="s">
        <v>25</v>
      </c>
      <c r="D152" s="10"/>
      <c r="E152" s="39" t="n">
        <v>1</v>
      </c>
      <c r="F152" s="40" t="s">
        <v>8</v>
      </c>
      <c r="G152" s="73" t="n">
        <f aca="false">((T9)^2)/2</f>
        <v>0.0342694597260047</v>
      </c>
      <c r="H152" s="0" t="s">
        <v>10</v>
      </c>
      <c r="I152" s="74" t="n">
        <f aca="false">((T9)^4)/24</f>
        <v>0.000195732644985377</v>
      </c>
      <c r="J152" s="40" t="s">
        <v>8</v>
      </c>
      <c r="K152" s="75" t="n">
        <f aca="false">((T9)^6)/720</f>
        <v>4.4717679962605E-007</v>
      </c>
      <c r="L152" s="0" t="s">
        <v>10</v>
      </c>
      <c r="M152" s="76" t="n">
        <f aca="false">((T9)^8)/40320</f>
        <v>5.47303833042451E-010</v>
      </c>
      <c r="N152" s="40" t="s">
        <v>8</v>
      </c>
      <c r="O152" s="77" t="n">
        <f aca="false">((T9)^10)/3628800</f>
        <v>4.16795703651918E-013</v>
      </c>
      <c r="P152" s="46"/>
      <c r="Q152" s="47" t="s">
        <v>7</v>
      </c>
      <c r="R152" s="10" t="n">
        <f aca="false">(E152)+(I152)+(M152)-(G152)-(K152)-(O152)</f>
        <v>0.965925826289068</v>
      </c>
      <c r="S152" s="60" t="n">
        <v>105</v>
      </c>
      <c r="T152" s="70" t="n">
        <f aca="false">(S152)/57.2957795130823</f>
        <v>1.83259571459405</v>
      </c>
    </row>
    <row r="153" customFormat="false" ht="12.8" hidden="false" customHeight="false" outlineLevel="0" collapsed="false">
      <c r="B153" s="31"/>
      <c r="C153" s="83"/>
      <c r="D153" s="10"/>
      <c r="E153" s="39"/>
      <c r="G153" s="136"/>
      <c r="I153" s="74"/>
      <c r="K153" s="79"/>
      <c r="M153" s="80"/>
      <c r="O153" s="81"/>
      <c r="P153" s="54"/>
      <c r="Q153" s="54"/>
      <c r="S153" s="60" t="n">
        <v>120</v>
      </c>
      <c r="T153" s="70" t="n">
        <f aca="false">(S153)/57.2957795130823</f>
        <v>2.0943951023932</v>
      </c>
    </row>
    <row r="154" customFormat="false" ht="15" hidden="false" customHeight="false" outlineLevel="0" collapsed="false">
      <c r="B154" s="31" t="n">
        <v>0.866</v>
      </c>
      <c r="C154" s="82" t="s">
        <v>26</v>
      </c>
      <c r="D154" s="10"/>
      <c r="E154" s="39" t="n">
        <v>1</v>
      </c>
      <c r="F154" s="40" t="s">
        <v>8</v>
      </c>
      <c r="G154" s="73" t="n">
        <f aca="false">((T10)^2)/2</f>
        <v>0.137077838904019</v>
      </c>
      <c r="H154" s="0" t="s">
        <v>10</v>
      </c>
      <c r="I154" s="74" t="n">
        <f aca="false">((T10)^4)/24</f>
        <v>0.00313172231976603</v>
      </c>
      <c r="J154" s="40" t="s">
        <v>8</v>
      </c>
      <c r="K154" s="75" t="n">
        <f aca="false">((T10)^6)/720</f>
        <v>2.86193151760672E-005</v>
      </c>
      <c r="L154" s="0" t="s">
        <v>10</v>
      </c>
      <c r="M154" s="76" t="n">
        <f aca="false">((T10)^8)/40320</f>
        <v>1.40109781258867E-007</v>
      </c>
      <c r="N154" s="40" t="s">
        <v>8</v>
      </c>
      <c r="O154" s="77" t="n">
        <f aca="false">((T10)^10)/3628800</f>
        <v>4.26798800539564E-010</v>
      </c>
      <c r="P154" s="46"/>
      <c r="Q154" s="47" t="s">
        <v>7</v>
      </c>
      <c r="R154" s="10" t="n">
        <f aca="false">(E154)+(I154)+(M154)-(G154)-(K154)-(O154)</f>
        <v>0.866025403783553</v>
      </c>
      <c r="S154" s="60" t="n">
        <v>135</v>
      </c>
      <c r="T154" s="70" t="n">
        <f aca="false">(S154)/57.2957795130823</f>
        <v>2.35619449019235</v>
      </c>
    </row>
    <row r="155" customFormat="false" ht="12.8" hidden="false" customHeight="false" outlineLevel="0" collapsed="false">
      <c r="E155" s="39"/>
      <c r="G155" s="136"/>
      <c r="I155" s="74"/>
      <c r="K155" s="79"/>
      <c r="M155" s="80"/>
      <c r="O155" s="81"/>
      <c r="P155" s="54"/>
      <c r="Q155" s="54"/>
    </row>
    <row r="164" customFormat="false" ht="12.8" hidden="false" customHeight="false" outlineLevel="0" collapsed="false">
      <c r="I164" s="137"/>
      <c r="J164" s="39"/>
      <c r="K164" s="137"/>
    </row>
    <row r="165" customFormat="false" ht="12.8" hidden="false" customHeight="false" outlineLevel="0" collapsed="false">
      <c r="I165" s="137"/>
      <c r="J165" s="39"/>
      <c r="K165" s="137"/>
      <c r="M165" s="138"/>
      <c r="N165" s="139"/>
      <c r="O165" s="138"/>
      <c r="R165" s="134"/>
    </row>
    <row r="166" customFormat="false" ht="12.8" hidden="false" customHeight="false" outlineLevel="0" collapsed="false">
      <c r="I166" s="137"/>
      <c r="J166" s="39"/>
      <c r="K166" s="137" t="n">
        <v>0.040845805764788</v>
      </c>
      <c r="M166" s="138"/>
      <c r="N166" s="139"/>
      <c r="O166" s="138" t="n">
        <v>-0.69037270403483</v>
      </c>
      <c r="R166" s="134" t="n">
        <v>3.14159265358979</v>
      </c>
    </row>
    <row r="167" customFormat="false" ht="12.8" hidden="false" customHeight="false" outlineLevel="0" collapsed="false">
      <c r="I167" s="137"/>
      <c r="J167" s="39" t="s">
        <v>76</v>
      </c>
      <c r="K167" s="137"/>
      <c r="M167" s="138"/>
      <c r="N167" s="140" t="s">
        <v>76</v>
      </c>
      <c r="O167" s="138"/>
      <c r="R167" s="134"/>
    </row>
    <row r="168" customFormat="false" ht="12.8" hidden="false" customHeight="false" outlineLevel="0" collapsed="false">
      <c r="M168" s="138"/>
      <c r="N168" s="139"/>
      <c r="O168" s="138"/>
      <c r="R168" s="134"/>
    </row>
    <row r="169" customFormat="false" ht="12.8" hidden="false" customHeight="false" outlineLevel="0" collapsed="false">
      <c r="K169" s="134"/>
      <c r="L169" s="134"/>
      <c r="M169" s="134"/>
      <c r="N169" s="141"/>
      <c r="O169" s="134"/>
      <c r="R169" s="134"/>
    </row>
    <row r="170" customFormat="false" ht="12.8" hidden="false" customHeight="false" outlineLevel="0" collapsed="false">
      <c r="I170" s="142"/>
      <c r="K170" s="134"/>
      <c r="L170" s="134"/>
      <c r="M170" s="138"/>
      <c r="N170" s="141"/>
      <c r="O170" s="134"/>
      <c r="R170" s="134"/>
    </row>
    <row r="171" customFormat="false" ht="12.8" hidden="false" customHeight="false" outlineLevel="0" collapsed="false">
      <c r="E171" s="130" t="s">
        <v>52</v>
      </c>
      <c r="G171" s="131" t="s">
        <v>53</v>
      </c>
      <c r="I171" s="143"/>
      <c r="K171" s="134"/>
      <c r="L171" s="134"/>
      <c r="M171" s="138"/>
      <c r="N171" s="141"/>
      <c r="O171" s="134"/>
      <c r="R171" s="134"/>
    </row>
    <row r="172" customFormat="false" ht="12.8" hidden="false" customHeight="false" outlineLevel="0" collapsed="false">
      <c r="C172" s="7" t="n">
        <v>0</v>
      </c>
      <c r="E172" s="9" t="n">
        <v>1</v>
      </c>
      <c r="G172" s="9" t="n">
        <v>0</v>
      </c>
      <c r="I172" s="143" t="n">
        <f aca="false">2.71828182845904^(K172)</f>
        <v>1</v>
      </c>
      <c r="K172" s="144" t="n">
        <f aca="false">0.040845805764788*(R172)</f>
        <v>0</v>
      </c>
      <c r="L172" s="134"/>
      <c r="M172" s="145" t="n">
        <f aca="false">2.71828182845904^(O172)</f>
        <v>1</v>
      </c>
      <c r="N172" s="141"/>
      <c r="O172" s="146" t="n">
        <f aca="false">(-0.69037270403483)*(R172)</f>
        <v>-0</v>
      </c>
      <c r="R172" s="147" t="n">
        <v>0</v>
      </c>
      <c r="T172" s="0" t="n">
        <f aca="false">(I172)-(M172)</f>
        <v>0</v>
      </c>
    </row>
    <row r="173" customFormat="false" ht="12.8" hidden="false" customHeight="false" outlineLevel="0" collapsed="false">
      <c r="C173" s="7" t="n">
        <v>30</v>
      </c>
      <c r="E173" s="9" t="n">
        <v>1.00313186242955</v>
      </c>
      <c r="G173" s="9" t="n">
        <v>0.137106458645994</v>
      </c>
      <c r="I173" s="143" t="n">
        <f aca="false">2.71828182845904^(K173)</f>
        <v>1.02161715091859</v>
      </c>
      <c r="K173" s="144" t="n">
        <f aca="false">0.040845805764788*(R173)</f>
        <v>0.0213868138867689</v>
      </c>
      <c r="L173" s="134"/>
      <c r="M173" s="145" t="n">
        <f aca="false">2.71828182845904^(O173)</f>
        <v>0.696645711354581</v>
      </c>
      <c r="N173" s="141"/>
      <c r="O173" s="146" t="n">
        <f aca="false">(-0.69037270403483)*(R173)</f>
        <v>-0.361478302539124</v>
      </c>
      <c r="R173" s="147" t="n">
        <v>0.523598775598299</v>
      </c>
      <c r="T173" s="0" t="n">
        <f aca="false">(I173)-(M173)</f>
        <v>0.324971439564014</v>
      </c>
    </row>
    <row r="174" customFormat="false" ht="12.8" hidden="false" customHeight="false" outlineLevel="0" collapsed="false">
      <c r="C174" s="7" t="n">
        <v>60</v>
      </c>
      <c r="E174" s="9" t="n">
        <v>1.05014342522026</v>
      </c>
      <c r="G174" s="9" t="n">
        <v>0.550143428829316</v>
      </c>
      <c r="I174" s="143" t="n">
        <f aca="false">2.71828182845904^(K174)</f>
        <v>1.04370160305103</v>
      </c>
      <c r="K174" s="144" t="n">
        <f aca="false">0.040845805764788*(R174)</f>
        <v>0.042773627773538</v>
      </c>
      <c r="L174" s="134"/>
      <c r="M174" s="145" t="n">
        <f aca="false">2.71828182845904^(O174)</f>
        <v>0.485315247148729</v>
      </c>
      <c r="N174" s="141"/>
      <c r="O174" s="146" t="n">
        <f aca="false">(-0.69037270403483)*(R174)</f>
        <v>-0.722956605078249</v>
      </c>
      <c r="R174" s="147" t="n">
        <v>1.0471975511966</v>
      </c>
      <c r="T174" s="0" t="n">
        <f aca="false">(I174)-(M174)</f>
        <v>0.558386355902298</v>
      </c>
    </row>
    <row r="175" customFormat="false" ht="12.8" hidden="false" customHeight="false" outlineLevel="0" collapsed="false">
      <c r="C175" s="7" t="n">
        <v>90</v>
      </c>
      <c r="E175" s="9" t="n">
        <v>1.25458876817589</v>
      </c>
      <c r="G175" s="9" t="n">
        <v>1.2545892329419</v>
      </c>
      <c r="I175" s="143" t="n">
        <f aca="false">2.71828182845904^(K175)</f>
        <v>1.06626345811816</v>
      </c>
      <c r="K175" s="144" t="n">
        <f aca="false">0.040845805764788*(R175)</f>
        <v>0.0641604416603069</v>
      </c>
      <c r="L175" s="134"/>
      <c r="M175" s="145" t="n">
        <f aca="false">2.71828182845904^(O175)</f>
        <v>0.33809278558115</v>
      </c>
      <c r="N175" s="141"/>
      <c r="O175" s="146" t="n">
        <f aca="false">(-0.69037270403483)*(R175)</f>
        <v>-1.08443490761737</v>
      </c>
      <c r="R175" s="147" t="n">
        <v>1.5707963267949</v>
      </c>
      <c r="T175" s="0" t="n">
        <f aca="false">(I175)-(M175)</f>
        <v>0.72817067253701</v>
      </c>
    </row>
    <row r="176" customFormat="false" ht="12.8" hidden="false" customHeight="false" outlineLevel="0" collapsed="false">
      <c r="C176" s="7" t="n">
        <v>120</v>
      </c>
      <c r="E176" s="9" t="n">
        <v>1.81090314848468</v>
      </c>
      <c r="G176" s="9" t="n">
        <v>2.31091766840455</v>
      </c>
      <c r="I176" s="143" t="n">
        <f aca="false">2.71828182845904^(K176)</f>
        <v>1.08931303621128</v>
      </c>
      <c r="K176" s="144" t="n">
        <f aca="false">0.040845805764788*(R176)</f>
        <v>0.0855472555470759</v>
      </c>
      <c r="L176" s="134"/>
      <c r="M176" s="145" t="n">
        <f aca="false">2.71828182845904^(O176)</f>
        <v>0.235530889115032</v>
      </c>
      <c r="N176" s="141"/>
      <c r="O176" s="146" t="n">
        <f aca="false">(-0.69037270403483)*(R176)</f>
        <v>-1.4459132101565</v>
      </c>
      <c r="R176" s="147" t="n">
        <v>2.0943951023932</v>
      </c>
      <c r="T176" s="0" t="n">
        <f aca="false">(I176)-(M176)</f>
        <v>0.853782147096251</v>
      </c>
    </row>
    <row r="177" customFormat="false" ht="12.8" hidden="false" customHeight="false" outlineLevel="0" collapsed="false">
      <c r="C177" s="7" t="n">
        <v>150</v>
      </c>
      <c r="E177" s="9" t="n">
        <v>3.01205683315801</v>
      </c>
      <c r="G177" s="9" t="n">
        <v>3.87829072926304</v>
      </c>
      <c r="I177" s="143" t="n">
        <f aca="false">2.71828182845904^(K177)</f>
        <v>1.11286088051265</v>
      </c>
      <c r="K177" s="144" t="n">
        <f aca="false">0.040845805764788*(R177)</f>
        <v>0.106934069433845</v>
      </c>
      <c r="L177" s="134"/>
      <c r="M177" s="145" t="n">
        <f aca="false">2.71828182845904^(O177)</f>
        <v>0.164081583793519</v>
      </c>
      <c r="N177" s="141"/>
      <c r="O177" s="146" t="n">
        <f aca="false">(-0.69037270403483)*(R177)</f>
        <v>-1.80739151269562</v>
      </c>
      <c r="R177" s="147" t="n">
        <v>2.61799387799149</v>
      </c>
      <c r="T177" s="0" t="n">
        <f aca="false">(I177)-(M177)</f>
        <v>0.948779296719135</v>
      </c>
    </row>
    <row r="178" customFormat="false" ht="12.8" hidden="false" customHeight="false" outlineLevel="0" collapsed="false">
      <c r="C178" s="7" t="n">
        <v>180</v>
      </c>
      <c r="E178" s="9" t="n">
        <v>5.29404275677567</v>
      </c>
      <c r="G178" s="9" t="n">
        <v>6.29587186078929</v>
      </c>
      <c r="I178" s="143" t="n">
        <f aca="false">2.71828182845904^(K178)</f>
        <v>1.1369177621181</v>
      </c>
      <c r="K178" s="144" t="n">
        <f aca="false">0.040845805764788*(R178)</f>
        <v>0.128320883320613</v>
      </c>
      <c r="L178" s="134"/>
      <c r="M178" s="145" t="n">
        <f aca="false">2.71828182845904^(O178)</f>
        <v>0.114306731662022</v>
      </c>
      <c r="N178" s="141"/>
      <c r="O178" s="146" t="n">
        <f aca="false">(-0.69037270403483)*(R178)</f>
        <v>-2.16886981523474</v>
      </c>
      <c r="R178" s="147" t="n">
        <v>3.14159265358979</v>
      </c>
      <c r="T178" s="0" t="n">
        <f aca="false">(I178)-(M178)</f>
        <v>1.02261103045607</v>
      </c>
    </row>
    <row r="179" customFormat="false" ht="12.8" hidden="false" customHeight="false" outlineLevel="0" collapsed="false">
      <c r="C179" s="7" t="n">
        <v>210</v>
      </c>
      <c r="E179" s="9" t="n">
        <v>9.33923968722132</v>
      </c>
      <c r="G179" s="9" t="n">
        <v>10.2053136326398</v>
      </c>
      <c r="I179" s="143" t="n">
        <f aca="false">2.71828182845904^(K179)</f>
        <v>1.16149468496383</v>
      </c>
      <c r="K179" s="144" t="n">
        <f aca="false">0.040845805764788*(R179)</f>
        <v>0.149707697207382</v>
      </c>
      <c r="L179" s="134"/>
      <c r="M179" s="145" t="n">
        <f aca="false">2.71828182845904^(O179)</f>
        <v>0.0796312943913066</v>
      </c>
      <c r="N179" s="141"/>
      <c r="O179" s="146" t="n">
        <f aca="false">(-0.69037270403483)*(R179)</f>
        <v>-2.53034811777386</v>
      </c>
      <c r="R179" s="147" t="n">
        <v>3.66519142918809</v>
      </c>
      <c r="T179" s="0" t="n">
        <f aca="false">(I179)-(M179)</f>
        <v>1.08186339057253</v>
      </c>
    </row>
    <row r="180" customFormat="false" ht="12.8" hidden="false" customHeight="false" outlineLevel="0" collapsed="false">
      <c r="C180" s="7" t="n">
        <v>240</v>
      </c>
      <c r="E180" s="9" t="n">
        <v>16.2391019800652</v>
      </c>
      <c r="G180" s="9" t="n">
        <v>16.7395077937082</v>
      </c>
      <c r="I180" s="143" t="n">
        <f aca="false">2.71828182845904^(K180)</f>
        <v>1.18660289085984</v>
      </c>
      <c r="K180" s="144" t="n">
        <f aca="false">0.040845805764788*(R180)</f>
        <v>0.171094511094151</v>
      </c>
      <c r="L180" s="134"/>
      <c r="M180" s="145" t="n">
        <f aca="false">2.71828182845904^(O180)</f>
        <v>0.0554747997273178</v>
      </c>
      <c r="N180" s="141"/>
      <c r="O180" s="146" t="n">
        <f aca="false">(-0.69037270403483)*(R180)</f>
        <v>-2.89182642031299</v>
      </c>
      <c r="R180" s="147" t="n">
        <v>4.18879020478639</v>
      </c>
      <c r="T180" s="0" t="n">
        <f aca="false">(I180)-(M180)</f>
        <v>1.13112809113252</v>
      </c>
    </row>
    <row r="181" customFormat="false" ht="12.8" hidden="false" customHeight="false" outlineLevel="0" collapsed="false">
      <c r="C181" s="7" t="n">
        <v>270</v>
      </c>
      <c r="E181" s="9" t="n">
        <v>27.8288520035394</v>
      </c>
      <c r="G181" s="9" t="n">
        <v>27.8314847523618</v>
      </c>
      <c r="I181" s="143" t="n">
        <f aca="false">2.71828182845904^(K181)</f>
        <v>1.212253864632</v>
      </c>
      <c r="K181" s="144" t="n">
        <f aca="false">0.040845805764788*(R181)</f>
        <v>0.19248132498092</v>
      </c>
      <c r="L181" s="134"/>
      <c r="M181" s="145" t="n">
        <f aca="false">2.71828182845904^(O181)</f>
        <v>0.0386462813182901</v>
      </c>
      <c r="N181" s="141"/>
      <c r="O181" s="146" t="n">
        <f aca="false">(-0.69037270403483)*(R181)</f>
        <v>-3.25330472285211</v>
      </c>
      <c r="R181" s="147" t="n">
        <v>4.71238898038469</v>
      </c>
      <c r="T181" s="0" t="n">
        <f aca="false">(I181)-(M181)</f>
        <v>1.17360758331371</v>
      </c>
    </row>
    <row r="182" customFormat="false" ht="12.8" hidden="false" customHeight="false" outlineLevel="0" collapsed="false">
      <c r="C182" s="7" t="n">
        <v>300</v>
      </c>
      <c r="E182" s="9" t="n">
        <v>47.2213488238097</v>
      </c>
      <c r="G182" s="9" t="n">
        <v>46.7291579008741</v>
      </c>
      <c r="I182" s="143" t="n">
        <f aca="false">2.71828182845904^(K182)</f>
        <v>1.2384593393754</v>
      </c>
      <c r="K182" s="144" t="n">
        <f aca="false">0.040845805764788*(R182)</f>
        <v>0.213868138867689</v>
      </c>
      <c r="L182" s="134"/>
      <c r="M182" s="145" t="n">
        <f aca="false">2.71828182845904^(O182)</f>
        <v>0.0269227661401895</v>
      </c>
      <c r="N182" s="141"/>
      <c r="O182" s="146" t="n">
        <f aca="false">(-0.69037270403483)*(R182)</f>
        <v>-3.61478302539124</v>
      </c>
      <c r="R182" s="147" t="n">
        <v>5.23598775598299</v>
      </c>
      <c r="T182" s="0" t="n">
        <f aca="false">(I182)-(M182)</f>
        <v>1.21153657323521</v>
      </c>
    </row>
    <row r="183" customFormat="false" ht="12.8" hidden="false" customHeight="false" outlineLevel="0" collapsed="false">
      <c r="C183" s="7" t="n">
        <v>330</v>
      </c>
      <c r="E183" s="9" t="n">
        <v>79.7374202821591</v>
      </c>
      <c r="G183" s="9" t="n">
        <v>78.8720132618697</v>
      </c>
      <c r="I183" s="143" t="n">
        <f aca="false">2.71828182845904^(K183)</f>
        <v>1.26523130182122</v>
      </c>
      <c r="K183" s="144" t="n">
        <f aca="false">0.040845805764788*(R183)</f>
        <v>0.235254952754458</v>
      </c>
      <c r="L183" s="134"/>
      <c r="M183" s="145" t="n">
        <f aca="false">2.71828182845904^(O183)</f>
        <v>0.0187556295693653</v>
      </c>
      <c r="N183" s="141"/>
      <c r="O183" s="146" t="n">
        <f aca="false">(-0.69037270403483)*(R183)</f>
        <v>-3.97626132793036</v>
      </c>
      <c r="R183" s="147" t="n">
        <v>5.75958653158129</v>
      </c>
      <c r="T183" s="0" t="n">
        <f aca="false">(I183)-(M183)</f>
        <v>1.24647567225186</v>
      </c>
    </row>
    <row r="184" customFormat="false" ht="12.8" hidden="false" customHeight="false" outlineLevel="0" collapsed="false">
      <c r="C184" s="7" t="n">
        <v>360</v>
      </c>
      <c r="E184" s="9" t="n">
        <v>134.36957773432</v>
      </c>
      <c r="G184" s="9" t="n">
        <v>133.373056344478</v>
      </c>
      <c r="I184" s="143" t="n">
        <f aca="false">2.71828182845904^(K184)</f>
        <v>1.29258199781962</v>
      </c>
      <c r="K184" s="144" t="n">
        <f aca="false">0.040845805764788*(R184)</f>
        <v>0.256641766641227</v>
      </c>
      <c r="L184" s="134"/>
      <c r="M184" s="145" t="n">
        <f aca="false">2.71828182845904^(O184)</f>
        <v>0.0130660289032535</v>
      </c>
      <c r="N184" s="141"/>
      <c r="O184" s="146" t="n">
        <f aca="false">(-0.69037270403483)*(R184)</f>
        <v>-4.33773963046949</v>
      </c>
      <c r="R184" s="147" t="n">
        <v>6.28318530717959</v>
      </c>
      <c r="T184" s="0" t="n">
        <f aca="false">(I184)-(M184)</f>
        <v>1.27951596891637</v>
      </c>
    </row>
    <row r="185" customFormat="false" ht="12.8" hidden="false" customHeight="false" outlineLevel="0" collapsed="false">
      <c r="I185" s="148"/>
      <c r="K185" s="134"/>
      <c r="L185" s="134"/>
      <c r="M185" s="138"/>
      <c r="N185" s="141"/>
      <c r="O185" s="134"/>
      <c r="R185" s="134"/>
    </row>
    <row r="186" customFormat="false" ht="12.8" hidden="false" customHeight="false" outlineLevel="0" collapsed="false">
      <c r="R186" s="134"/>
    </row>
  </sheetData>
  <mergeCells count="10">
    <mergeCell ref="B3:C3"/>
    <mergeCell ref="B9:B10"/>
    <mergeCell ref="C9:C10"/>
    <mergeCell ref="D9:D10"/>
    <mergeCell ref="E9:E10"/>
    <mergeCell ref="F9:F10"/>
    <mergeCell ref="H9:H10"/>
    <mergeCell ref="J9:J10"/>
    <mergeCell ref="L9:L10"/>
    <mergeCell ref="N9:N1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264"/>
  <sheetViews>
    <sheetView showFormulas="false" showGridLines="true" showRowColHeaders="true" showZeros="true" rightToLeft="false" tabSelected="false" showOutlineSymbols="true" defaultGridColor="true" view="normal" topLeftCell="C173" colorId="64" zoomScale="100" zoomScaleNormal="100" zoomScalePageLayoutView="100" workbookViewId="0">
      <selection pane="topLeft" activeCell="R182" activeCellId="0" sqref="R182"/>
    </sheetView>
  </sheetViews>
  <sheetFormatPr defaultColWidth="10.890625" defaultRowHeight="12.8" zeroHeight="false" outlineLevelRow="0" outlineLevelCol="0"/>
  <cols>
    <col collapsed="false" customWidth="true" hidden="false" outlineLevel="0" max="2" min="2" style="0" width="9.37"/>
    <col collapsed="false" customWidth="true" hidden="false" outlineLevel="0" max="3" min="3" style="7" width="27.5"/>
    <col collapsed="false" customWidth="true" hidden="false" outlineLevel="0" max="4" min="4" style="8" width="4.36"/>
    <col collapsed="false" customWidth="true" hidden="false" outlineLevel="0" max="5" min="5" style="9" width="8.72"/>
    <col collapsed="false" customWidth="true" hidden="false" outlineLevel="0" max="6" min="6" style="9" width="2.42"/>
    <col collapsed="false" customWidth="true" hidden="false" outlineLevel="0" max="8" min="8" style="0" width="2.42"/>
    <col collapsed="false" customWidth="true" hidden="false" outlineLevel="0" max="10" min="10" style="9" width="2.42"/>
    <col collapsed="false" customWidth="true" hidden="false" outlineLevel="0" max="12" min="12" style="0" width="2.42"/>
    <col collapsed="false" customWidth="true" hidden="false" outlineLevel="0" max="14" min="14" style="9" width="2.42"/>
    <col collapsed="false" customWidth="true" hidden="false" outlineLevel="0" max="16" min="16" style="0" width="5.67"/>
    <col collapsed="false" customWidth="true" hidden="false" outlineLevel="0" max="17" min="17" style="0" width="3.32"/>
    <col collapsed="false" customWidth="false" hidden="false" outlineLevel="0" max="18" min="18" style="10" width="10.97"/>
    <col collapsed="false" customWidth="true" hidden="false" outlineLevel="0" max="19" min="19" style="0" width="3.32"/>
    <col collapsed="false" customWidth="true" hidden="false" outlineLevel="0" max="21" min="21" style="0" width="6.08"/>
    <col collapsed="false" customWidth="true" hidden="false" outlineLevel="0" max="22" min="22" style="9" width="11.88"/>
    <col collapsed="false" customWidth="true" hidden="false" outlineLevel="0" max="23" min="23" style="0" width="3.17"/>
  </cols>
  <sheetData>
    <row r="1" customFormat="false" ht="12.8" hidden="false" customHeight="false" outlineLevel="0" collapsed="false">
      <c r="C1" s="57" t="s">
        <v>19</v>
      </c>
    </row>
    <row r="3" customFormat="false" ht="14.15" hidden="false" customHeight="false" outlineLevel="0" collapsed="false">
      <c r="B3" s="58" t="s">
        <v>20</v>
      </c>
      <c r="C3" s="58"/>
      <c r="G3" s="59"/>
      <c r="S3" s="60"/>
      <c r="T3" s="60"/>
    </row>
    <row r="4" customFormat="false" ht="14.15" hidden="false" customHeight="false" outlineLevel="0" collapsed="false">
      <c r="G4" s="61" t="s">
        <v>21</v>
      </c>
      <c r="S4" s="60"/>
      <c r="T4" s="60"/>
    </row>
    <row r="5" customFormat="false" ht="7.45" hidden="false" customHeight="true" outlineLevel="0" collapsed="false">
      <c r="G5" s="59"/>
      <c r="S5" s="60"/>
      <c r="T5" s="60"/>
    </row>
    <row r="6" customFormat="false" ht="16.4" hidden="false" customHeight="true" outlineLevel="0" collapsed="false">
      <c r="A6" s="62"/>
      <c r="B6" s="149" t="s">
        <v>77</v>
      </c>
      <c r="C6" s="63"/>
      <c r="D6" s="64"/>
      <c r="E6" s="65"/>
      <c r="F6" s="65"/>
      <c r="G6" s="66" t="s">
        <v>22</v>
      </c>
      <c r="H6" s="62"/>
      <c r="I6" s="62"/>
      <c r="J6" s="65"/>
      <c r="K6" s="62"/>
      <c r="L6" s="62"/>
      <c r="M6" s="62"/>
      <c r="N6" s="65"/>
      <c r="O6" s="62"/>
      <c r="P6" s="62"/>
      <c r="Q6" s="62"/>
      <c r="R6" s="67"/>
      <c r="S6" s="68"/>
      <c r="T6" s="68"/>
      <c r="U6" s="62"/>
      <c r="V6" s="65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</row>
    <row r="7" customFormat="false" ht="12.8" hidden="false" customHeight="false" outlineLevel="0" collapsed="false">
      <c r="S7" s="60"/>
      <c r="T7" s="150" t="s">
        <v>23</v>
      </c>
    </row>
    <row r="8" customFormat="false" ht="12.8" hidden="false" customHeight="false" outlineLevel="0" collapsed="false">
      <c r="S8" s="60" t="n">
        <v>0</v>
      </c>
      <c r="T8" s="151" t="n">
        <f aca="false">(S8)/57.2957795130823</f>
        <v>0</v>
      </c>
    </row>
    <row r="9" customFormat="false" ht="14.15" hidden="false" customHeight="false" outlineLevel="0" collapsed="false">
      <c r="B9" s="11" t="s">
        <v>5</v>
      </c>
      <c r="C9" s="12" t="s">
        <v>6</v>
      </c>
      <c r="D9" s="13" t="s">
        <v>7</v>
      </c>
      <c r="E9" s="14" t="n">
        <v>1</v>
      </c>
      <c r="F9" s="15" t="s">
        <v>8</v>
      </c>
      <c r="G9" s="16" t="s">
        <v>9</v>
      </c>
      <c r="H9" s="17" t="s">
        <v>10</v>
      </c>
      <c r="I9" s="16" t="s">
        <v>11</v>
      </c>
      <c r="J9" s="15" t="s">
        <v>8</v>
      </c>
      <c r="K9" s="16" t="s">
        <v>12</v>
      </c>
      <c r="L9" s="18" t="s">
        <v>10</v>
      </c>
      <c r="M9" s="16" t="s">
        <v>13</v>
      </c>
      <c r="N9" s="15" t="s">
        <v>8</v>
      </c>
      <c r="O9" s="16" t="s">
        <v>14</v>
      </c>
      <c r="P9" s="19"/>
      <c r="Q9" s="19"/>
      <c r="R9" s="0"/>
      <c r="S9" s="60" t="n">
        <v>15</v>
      </c>
      <c r="T9" s="151" t="n">
        <f aca="false">(S9)/57.2957795130823</f>
        <v>0.261799387799149</v>
      </c>
    </row>
    <row r="10" customFormat="false" ht="12.8" hidden="false" customHeight="false" outlineLevel="0" collapsed="false">
      <c r="A10" s="9"/>
      <c r="B10" s="11"/>
      <c r="C10" s="12"/>
      <c r="D10" s="13"/>
      <c r="E10" s="14"/>
      <c r="F10" s="14"/>
      <c r="G10" s="9" t="n">
        <v>2</v>
      </c>
      <c r="H10" s="17"/>
      <c r="I10" s="9" t="n">
        <v>24</v>
      </c>
      <c r="J10" s="15"/>
      <c r="K10" s="9" t="n">
        <v>720</v>
      </c>
      <c r="L10" s="18"/>
      <c r="M10" s="9" t="n">
        <v>40320</v>
      </c>
      <c r="N10" s="15"/>
      <c r="O10" s="9" t="n">
        <f aca="false">FACT(10)</f>
        <v>3628800</v>
      </c>
      <c r="P10" s="9"/>
      <c r="Q10" s="9"/>
      <c r="R10" s="20" t="s">
        <v>15</v>
      </c>
      <c r="S10" s="60" t="n">
        <v>30</v>
      </c>
      <c r="T10" s="151" t="n">
        <f aca="false">(S10)/57.2957795130823</f>
        <v>0.523598775598299</v>
      </c>
      <c r="U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customFormat="false" ht="18.55" hidden="false" customHeight="false" outlineLevel="0" collapsed="false">
      <c r="A11" s="9"/>
      <c r="B11" s="21"/>
      <c r="C11" s="22"/>
      <c r="D11" s="23"/>
      <c r="G11" s="9"/>
      <c r="I11" s="9"/>
      <c r="K11" s="9"/>
      <c r="M11" s="9"/>
      <c r="O11" s="9"/>
      <c r="P11" s="9"/>
      <c r="Q11" s="9"/>
      <c r="R11" s="20" t="s">
        <v>16</v>
      </c>
      <c r="S11" s="60"/>
      <c r="T11" s="152"/>
      <c r="U11" s="9"/>
      <c r="V11" s="149" t="s">
        <v>78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customFormat="false" ht="12.8" hidden="false" customHeight="false" outlineLevel="0" collapsed="false">
      <c r="A12" s="9"/>
      <c r="B12" s="25"/>
      <c r="C12" s="26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60" t="n">
        <v>45</v>
      </c>
      <c r="T12" s="151" t="n">
        <f aca="false">(S12)/57.2957795130823</f>
        <v>0.785398163397449</v>
      </c>
      <c r="U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customFormat="false" ht="12.8" hidden="false" customHeight="false" outlineLevel="0" collapsed="false">
      <c r="A13" s="9"/>
      <c r="B13" s="31"/>
      <c r="C13" s="71"/>
      <c r="D13" s="30"/>
      <c r="G13" s="9"/>
      <c r="H13" s="9"/>
      <c r="I13" s="9"/>
      <c r="K13" s="9"/>
      <c r="L13" s="9"/>
      <c r="M13" s="36"/>
      <c r="O13" s="36"/>
      <c r="P13" s="36"/>
      <c r="Q13" s="36"/>
      <c r="R13" s="30"/>
      <c r="S13" s="60" t="n">
        <v>60</v>
      </c>
      <c r="T13" s="151" t="n">
        <f aca="false">(S13)/57.2957795130823</f>
        <v>1.0471975511966</v>
      </c>
      <c r="U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customFormat="false" ht="15" hidden="false" customHeight="false" outlineLevel="0" collapsed="false">
      <c r="B14" s="31" t="n">
        <v>1</v>
      </c>
      <c r="C14" s="72" t="s">
        <v>24</v>
      </c>
      <c r="D14" s="10"/>
      <c r="E14" s="39" t="n">
        <v>1</v>
      </c>
      <c r="F14" s="40" t="s">
        <v>8</v>
      </c>
      <c r="G14" s="73" t="n">
        <f aca="false">((T8)^2)/2</f>
        <v>0</v>
      </c>
      <c r="H14" s="0" t="s">
        <v>10</v>
      </c>
      <c r="I14" s="74" t="n">
        <f aca="false">((T8)^4)/24</f>
        <v>0</v>
      </c>
      <c r="J14" s="40" t="s">
        <v>8</v>
      </c>
      <c r="K14" s="75" t="n">
        <f aca="false">((T8)^6)/720</f>
        <v>0</v>
      </c>
      <c r="L14" s="0" t="s">
        <v>10</v>
      </c>
      <c r="M14" s="76" t="n">
        <f aca="false">((T8)^8)/40320</f>
        <v>0</v>
      </c>
      <c r="N14" s="40" t="s">
        <v>8</v>
      </c>
      <c r="O14" s="77" t="n">
        <f aca="false">((T8)^10)/3628800</f>
        <v>0</v>
      </c>
      <c r="P14" s="46"/>
      <c r="Q14" s="47" t="s">
        <v>7</v>
      </c>
      <c r="R14" s="10" t="n">
        <f aca="false">(E14)+(I14)+(M14)-(G14)-(K14)-(O14)</f>
        <v>1</v>
      </c>
      <c r="S14" s="60" t="n">
        <v>75</v>
      </c>
      <c r="T14" s="151" t="n">
        <f aca="false">(S14)/57.2957795130823</f>
        <v>1.30899693899575</v>
      </c>
    </row>
    <row r="15" customFormat="false" ht="12.8" hidden="false" customHeight="false" outlineLevel="0" collapsed="false">
      <c r="B15" s="31"/>
      <c r="C15" s="78"/>
      <c r="D15" s="10"/>
      <c r="E15" s="39"/>
      <c r="G15" s="73"/>
      <c r="I15" s="74"/>
      <c r="K15" s="79"/>
      <c r="M15" s="80"/>
      <c r="O15" s="81"/>
      <c r="P15" s="54"/>
      <c r="Q15" s="54"/>
      <c r="S15" s="60" t="n">
        <v>90</v>
      </c>
      <c r="T15" s="151" t="n">
        <f aca="false">(S15)/57.2957795130823</f>
        <v>1.5707963267949</v>
      </c>
    </row>
    <row r="16" customFormat="false" ht="15" hidden="false" customHeight="false" outlineLevel="0" collapsed="false">
      <c r="B16" s="31" t="n">
        <v>0.9659</v>
      </c>
      <c r="C16" s="82" t="s">
        <v>25</v>
      </c>
      <c r="D16" s="10"/>
      <c r="E16" s="39" t="n">
        <v>1</v>
      </c>
      <c r="F16" s="40" t="s">
        <v>8</v>
      </c>
      <c r="G16" s="73" t="n">
        <f aca="false">((T9)^2)/2</f>
        <v>0.0342694597260047</v>
      </c>
      <c r="H16" s="0" t="s">
        <v>10</v>
      </c>
      <c r="I16" s="74" t="n">
        <f aca="false">((T9)^4)/24</f>
        <v>0.000195732644985377</v>
      </c>
      <c r="J16" s="40" t="s">
        <v>8</v>
      </c>
      <c r="K16" s="79" t="n">
        <f aca="false">((T9)^6)/720</f>
        <v>4.4717679962605E-007</v>
      </c>
      <c r="L16" s="0" t="s">
        <v>10</v>
      </c>
      <c r="M16" s="80" t="n">
        <f aca="false">((T9)^8)/40320</f>
        <v>5.47303833042451E-010</v>
      </c>
      <c r="N16" s="40" t="s">
        <v>8</v>
      </c>
      <c r="O16" s="81" t="n">
        <f aca="false">((T10)^10)/3628800</f>
        <v>4.26798800539564E-010</v>
      </c>
      <c r="P16" s="54"/>
      <c r="Q16" s="47" t="s">
        <v>7</v>
      </c>
      <c r="R16" s="10" t="n">
        <f aca="false">(E16)+(I16)+(M16)-(G16)-(K16)-(O16)</f>
        <v>0.965925825862686</v>
      </c>
      <c r="S16" s="60" t="n">
        <v>105</v>
      </c>
      <c r="T16" s="151" t="n">
        <f aca="false">(S16)/57.2957795130823</f>
        <v>1.83259571459405</v>
      </c>
    </row>
    <row r="17" customFormat="false" ht="12.8" hidden="false" customHeight="false" outlineLevel="0" collapsed="false">
      <c r="B17" s="31"/>
      <c r="C17" s="83"/>
      <c r="D17" s="10"/>
      <c r="E17" s="39"/>
      <c r="G17" s="73"/>
      <c r="I17" s="74"/>
      <c r="K17" s="79"/>
      <c r="M17" s="80"/>
      <c r="O17" s="81"/>
      <c r="P17" s="54"/>
      <c r="Q17" s="54"/>
      <c r="S17" s="60" t="n">
        <v>120</v>
      </c>
      <c r="T17" s="151" t="n">
        <f aca="false">(S17)/57.2957795130823</f>
        <v>2.0943951023932</v>
      </c>
    </row>
    <row r="18" customFormat="false" ht="15" hidden="false" customHeight="false" outlineLevel="0" collapsed="false">
      <c r="B18" s="31" t="n">
        <v>0.866</v>
      </c>
      <c r="C18" s="82" t="s">
        <v>26</v>
      </c>
      <c r="D18" s="10"/>
      <c r="E18" s="39" t="n">
        <v>1</v>
      </c>
      <c r="F18" s="40" t="s">
        <v>8</v>
      </c>
      <c r="G18" s="73" t="n">
        <f aca="false">((T10)^2)/2</f>
        <v>0.137077838904019</v>
      </c>
      <c r="H18" s="0" t="s">
        <v>10</v>
      </c>
      <c r="I18" s="74" t="n">
        <f aca="false">((T10)^4)/24</f>
        <v>0.00313172231976603</v>
      </c>
      <c r="J18" s="40" t="s">
        <v>8</v>
      </c>
      <c r="K18" s="79" t="n">
        <f aca="false">((T10)^6)/720</f>
        <v>2.86193151760672E-005</v>
      </c>
      <c r="L18" s="0" t="s">
        <v>10</v>
      </c>
      <c r="M18" s="80" t="n">
        <f aca="false">((T10)^8)/40320</f>
        <v>1.40109781258867E-007</v>
      </c>
      <c r="N18" s="40" t="s">
        <v>8</v>
      </c>
      <c r="O18" s="81" t="n">
        <f aca="false">((T10)^10)/3628800</f>
        <v>4.26798800539564E-010</v>
      </c>
      <c r="P18" s="54"/>
      <c r="Q18" s="47" t="s">
        <v>7</v>
      </c>
      <c r="R18" s="10" t="n">
        <f aca="false">(E18)+(I18)+(M18)-(G18)-(K18)-(O18)</f>
        <v>0.866025403783553</v>
      </c>
      <c r="S18" s="60" t="n">
        <v>135</v>
      </c>
      <c r="T18" s="151" t="n">
        <f aca="false">(S18)/57.2957795130823</f>
        <v>2.35619449019235</v>
      </c>
    </row>
    <row r="19" customFormat="false" ht="12.8" hidden="false" customHeight="false" outlineLevel="0" collapsed="false">
      <c r="B19" s="31"/>
      <c r="C19" s="78"/>
      <c r="D19" s="10"/>
      <c r="E19" s="39"/>
      <c r="G19" s="73"/>
      <c r="I19" s="74"/>
      <c r="K19" s="79"/>
      <c r="M19" s="80"/>
      <c r="O19" s="81"/>
      <c r="P19" s="54"/>
      <c r="Q19" s="54"/>
      <c r="S19" s="60" t="n">
        <v>150</v>
      </c>
      <c r="T19" s="151" t="n">
        <f aca="false">(S19)/57.2957795130823</f>
        <v>2.6179938779915</v>
      </c>
    </row>
    <row r="20" customFormat="false" ht="15" hidden="false" customHeight="false" outlineLevel="0" collapsed="false">
      <c r="B20" s="31" t="n">
        <v>0.7071</v>
      </c>
      <c r="C20" s="82" t="s">
        <v>27</v>
      </c>
      <c r="D20" s="10"/>
      <c r="E20" s="39" t="n">
        <v>1</v>
      </c>
      <c r="F20" s="40" t="s">
        <v>8</v>
      </c>
      <c r="G20" s="73" t="n">
        <f aca="false">((T12)^2)/2</f>
        <v>0.308425137534043</v>
      </c>
      <c r="H20" s="0" t="s">
        <v>10</v>
      </c>
      <c r="I20" s="74" t="n">
        <f aca="false">((T12)^4)/24</f>
        <v>0.0158543442438155</v>
      </c>
      <c r="J20" s="40" t="s">
        <v>8</v>
      </c>
      <c r="K20" s="79" t="n">
        <f aca="false">((T12)^6)/720</f>
        <v>0.000325991886927391</v>
      </c>
      <c r="L20" s="0" t="s">
        <v>10</v>
      </c>
      <c r="M20" s="80" t="n">
        <f aca="false">((T12)^8)/40320</f>
        <v>3.59086044859152E-006</v>
      </c>
      <c r="N20" s="40" t="s">
        <v>8</v>
      </c>
      <c r="O20" s="81" t="n">
        <f aca="false">((T12)^10)/3628800</f>
        <v>2.46113695049421E-008</v>
      </c>
      <c r="P20" s="54"/>
      <c r="Q20" s="47" t="s">
        <v>7</v>
      </c>
      <c r="R20" s="10" t="n">
        <f aca="false">(E20)+(I20)+(M20)-(G20)-(K20)-(O20)</f>
        <v>0.707106781071924</v>
      </c>
      <c r="S20" s="60" t="n">
        <v>165</v>
      </c>
      <c r="T20" s="151" t="n">
        <f aca="false">(S20)/57.2957795130823</f>
        <v>2.87979326579064</v>
      </c>
    </row>
    <row r="21" customFormat="false" ht="12.8" hidden="false" customHeight="false" outlineLevel="0" collapsed="false">
      <c r="B21" s="31"/>
      <c r="C21" s="83"/>
      <c r="D21" s="10"/>
      <c r="E21" s="39"/>
      <c r="G21" s="73"/>
      <c r="I21" s="74"/>
      <c r="K21" s="79"/>
      <c r="M21" s="80"/>
      <c r="O21" s="81"/>
      <c r="P21" s="54"/>
      <c r="Q21" s="54"/>
      <c r="S21" s="60" t="n">
        <v>180</v>
      </c>
      <c r="T21" s="151" t="n">
        <f aca="false">(S21)/57.2957795130823</f>
        <v>3.14159265358979</v>
      </c>
    </row>
    <row r="22" customFormat="false" ht="15" hidden="false" customHeight="false" outlineLevel="0" collapsed="false">
      <c r="B22" s="31" t="n">
        <v>0.5</v>
      </c>
      <c r="C22" s="82" t="s">
        <v>28</v>
      </c>
      <c r="D22" s="10"/>
      <c r="E22" s="39" t="n">
        <v>1</v>
      </c>
      <c r="F22" s="40" t="s">
        <v>8</v>
      </c>
      <c r="G22" s="73" t="n">
        <f aca="false">((T13)^2)/2</f>
        <v>0.548311355616076</v>
      </c>
      <c r="H22" s="0" t="s">
        <v>10</v>
      </c>
      <c r="I22" s="74" t="n">
        <f aca="false">((T13)^4)/24</f>
        <v>0.0501075571162565</v>
      </c>
      <c r="J22" s="40" t="s">
        <v>8</v>
      </c>
      <c r="K22" s="79" t="n">
        <f aca="false">((T13)^6)/720</f>
        <v>0.0018316361712683</v>
      </c>
      <c r="L22" s="0" t="s">
        <v>10</v>
      </c>
      <c r="M22" s="80" t="n">
        <f aca="false">((T13)^8)/40320</f>
        <v>3.586810400227E-005</v>
      </c>
      <c r="N22" s="40" t="s">
        <v>8</v>
      </c>
      <c r="O22" s="81" t="n">
        <f aca="false">((T13)^10)/3628800</f>
        <v>4.37041971752513E-007</v>
      </c>
      <c r="P22" s="54"/>
      <c r="Q22" s="47" t="s">
        <v>7</v>
      </c>
      <c r="R22" s="10" t="n">
        <f aca="false">(E22)+(I22)+(M22)-(G22)-(K22)-(O22)</f>
        <v>0.499999996390943</v>
      </c>
      <c r="S22" s="60"/>
      <c r="T22" s="153"/>
    </row>
    <row r="23" customFormat="false" ht="12.8" hidden="false" customHeight="false" outlineLevel="0" collapsed="false">
      <c r="B23" s="31"/>
      <c r="C23" s="78"/>
      <c r="D23" s="10"/>
      <c r="E23" s="39"/>
      <c r="G23" s="73"/>
      <c r="I23" s="74"/>
      <c r="K23" s="79"/>
      <c r="M23" s="80"/>
      <c r="O23" s="81"/>
      <c r="P23" s="54"/>
      <c r="Q23" s="54"/>
      <c r="T23" s="152"/>
    </row>
    <row r="24" customFormat="false" ht="15" hidden="false" customHeight="false" outlineLevel="0" collapsed="false">
      <c r="B24" s="31" t="n">
        <v>0.2588</v>
      </c>
      <c r="C24" s="82" t="s">
        <v>29</v>
      </c>
      <c r="D24" s="10"/>
      <c r="E24" s="39" t="n">
        <v>1</v>
      </c>
      <c r="F24" s="40" t="s">
        <v>8</v>
      </c>
      <c r="G24" s="73" t="n">
        <f aca="false">((T14)^2)/2</f>
        <v>0.856736493150119</v>
      </c>
      <c r="H24" s="0" t="s">
        <v>10</v>
      </c>
      <c r="I24" s="74" t="n">
        <f aca="false">((T14)^4)/24</f>
        <v>0.122332903115861</v>
      </c>
      <c r="J24" s="40" t="s">
        <v>8</v>
      </c>
      <c r="K24" s="79" t="n">
        <f aca="false">((T14)^6)/720</f>
        <v>0.00698713749415704</v>
      </c>
      <c r="L24" s="0" t="s">
        <v>10</v>
      </c>
      <c r="M24" s="80" t="n">
        <f aca="false">((T14)^8)/40320</f>
        <v>0.000213790559782207</v>
      </c>
      <c r="N24" s="40" t="s">
        <v>8</v>
      </c>
      <c r="O24" s="81" t="n">
        <f aca="false">((T14)^10)/3628800</f>
        <v>4.07027054347576E-006</v>
      </c>
      <c r="P24" s="54"/>
      <c r="Q24" s="47" t="s">
        <v>7</v>
      </c>
      <c r="R24" s="10" t="n">
        <f aca="false">(E24)+(I24)+(M24)-(G24)-(K24)-(O24)</f>
        <v>0.258818992760823</v>
      </c>
    </row>
    <row r="25" customFormat="false" ht="12.8" hidden="false" customHeight="false" outlineLevel="0" collapsed="false">
      <c r="B25" s="31"/>
      <c r="C25" s="83"/>
      <c r="D25" s="10"/>
      <c r="E25" s="39"/>
      <c r="G25" s="73"/>
      <c r="I25" s="74"/>
      <c r="K25" s="79"/>
      <c r="M25" s="80"/>
      <c r="O25" s="81"/>
      <c r="P25" s="54"/>
      <c r="Q25" s="54"/>
    </row>
    <row r="26" customFormat="false" ht="15" hidden="false" customHeight="false" outlineLevel="0" collapsed="false">
      <c r="B26" s="31" t="n">
        <v>0</v>
      </c>
      <c r="C26" s="72" t="s">
        <v>30</v>
      </c>
      <c r="D26" s="10"/>
      <c r="E26" s="39" t="n">
        <v>1</v>
      </c>
      <c r="F26" s="40" t="s">
        <v>8</v>
      </c>
      <c r="G26" s="73" t="n">
        <f aca="false">((T15)^2)/2</f>
        <v>1.23370055013617</v>
      </c>
      <c r="H26" s="0" t="s">
        <v>10</v>
      </c>
      <c r="I26" s="74" t="n">
        <f aca="false">((T15)^4)/24</f>
        <v>0.253669507901048</v>
      </c>
      <c r="J26" s="40" t="s">
        <v>8</v>
      </c>
      <c r="K26" s="79" t="n">
        <f aca="false">((T15)^6)/720</f>
        <v>0.020863480763353</v>
      </c>
      <c r="L26" s="0" t="s">
        <v>10</v>
      </c>
      <c r="M26" s="80" t="n">
        <f aca="false">((T15)^8)/40320</f>
        <v>0.000919260274839429</v>
      </c>
      <c r="N26" s="40" t="s">
        <v>8</v>
      </c>
      <c r="O26" s="81" t="n">
        <f aca="false">((T15)^10)/3628800</f>
        <v>2.52020423730607E-005</v>
      </c>
      <c r="P26" s="54"/>
      <c r="Q26" s="47" t="s">
        <v>7</v>
      </c>
      <c r="R26" s="84" t="n">
        <f aca="false">(E26)+(I26)+(M26)-(G26)-(K26)-(O26)</f>
        <v>-4.64766009104306E-007</v>
      </c>
    </row>
    <row r="27" customFormat="false" ht="12.8" hidden="false" customHeight="false" outlineLevel="0" collapsed="false">
      <c r="B27" s="31"/>
      <c r="C27" s="78"/>
      <c r="D27" s="10"/>
      <c r="E27" s="39"/>
      <c r="G27" s="73"/>
      <c r="I27" s="74"/>
      <c r="K27" s="79"/>
      <c r="M27" s="80"/>
      <c r="O27" s="81"/>
      <c r="P27" s="54"/>
      <c r="Q27" s="54"/>
    </row>
    <row r="28" customFormat="false" ht="15" hidden="false" customHeight="false" outlineLevel="0" collapsed="false">
      <c r="B28" s="31" t="n">
        <v>-0.2588</v>
      </c>
      <c r="C28" s="82" t="s">
        <v>31</v>
      </c>
      <c r="D28" s="10"/>
      <c r="E28" s="39" t="n">
        <v>1</v>
      </c>
      <c r="F28" s="40" t="s">
        <v>8</v>
      </c>
      <c r="G28" s="73" t="n">
        <f aca="false">((T16)^2)/2</f>
        <v>1.67920352657423</v>
      </c>
      <c r="H28" s="0" t="s">
        <v>10</v>
      </c>
      <c r="I28" s="74" t="n">
        <f aca="false">((T16)^4)/24</f>
        <v>0.46995408060989</v>
      </c>
      <c r="J28" s="40" t="s">
        <v>8</v>
      </c>
      <c r="K28" s="79" t="n">
        <f aca="false">((T16)^6)/720</f>
        <v>0.0526099032992052</v>
      </c>
      <c r="L28" s="0" t="s">
        <v>10</v>
      </c>
      <c r="M28" s="80" t="n">
        <f aca="false">((T16)^8)/40320</f>
        <v>0.00315509768402695</v>
      </c>
      <c r="N28" s="40" t="s">
        <v>8</v>
      </c>
      <c r="O28" s="85" t="n">
        <f aca="false">((T16)^10)/3628800</f>
        <v>0.000117734470171206</v>
      </c>
      <c r="Q28" s="47" t="s">
        <v>7</v>
      </c>
      <c r="R28" s="10" t="n">
        <f aca="false">(E28)+(I28)+(M28)-(G28)-(K28)-(O28)</f>
        <v>-0.258821986049692</v>
      </c>
    </row>
    <row r="29" customFormat="false" ht="12.8" hidden="false" customHeight="false" outlineLevel="0" collapsed="false">
      <c r="B29" s="31"/>
      <c r="C29" s="83"/>
      <c r="D29" s="10"/>
      <c r="E29" s="39"/>
      <c r="G29" s="73"/>
      <c r="I29" s="74"/>
      <c r="K29" s="79"/>
      <c r="M29" s="80"/>
      <c r="O29" s="85"/>
      <c r="Q29" s="54"/>
    </row>
    <row r="30" customFormat="false" ht="15" hidden="false" customHeight="false" outlineLevel="0" collapsed="false">
      <c r="B30" s="31" t="n">
        <v>-0.5</v>
      </c>
      <c r="C30" s="82" t="s">
        <v>32</v>
      </c>
      <c r="D30" s="10"/>
      <c r="E30" s="39" t="n">
        <v>1</v>
      </c>
      <c r="F30" s="40" t="s">
        <v>8</v>
      </c>
      <c r="G30" s="73" t="n">
        <f aca="false">((T17)^2)/2</f>
        <v>2.1932454224643</v>
      </c>
      <c r="H30" s="0" t="s">
        <v>10</v>
      </c>
      <c r="I30" s="74" t="n">
        <f aca="false">((T17)^4)/24</f>
        <v>0.801720913860103</v>
      </c>
      <c r="J30" s="40" t="s">
        <v>8</v>
      </c>
      <c r="K30" s="79" t="n">
        <f aca="false">((T17)^6)/720</f>
        <v>0.117224714961171</v>
      </c>
      <c r="L30" s="0" t="s">
        <v>10</v>
      </c>
      <c r="M30" s="80" t="n">
        <f aca="false">((T17)^8)/40320</f>
        <v>0.00918223462458113</v>
      </c>
      <c r="N30" s="40" t="s">
        <v>8</v>
      </c>
      <c r="O30" s="85" t="n">
        <f aca="false">((T17)^10)/3628800</f>
        <v>0.000447530979074573</v>
      </c>
      <c r="Q30" s="47" t="s">
        <v>7</v>
      </c>
      <c r="R30" s="10" t="n">
        <f aca="false">(E30)+(I30)+(M30)-(G30)-(K30)-(O30)</f>
        <v>-0.500014519919864</v>
      </c>
    </row>
    <row r="31" customFormat="false" ht="12.8" hidden="false" customHeight="false" outlineLevel="0" collapsed="false">
      <c r="B31" s="31"/>
      <c r="C31" s="78"/>
      <c r="D31" s="10"/>
      <c r="E31" s="39"/>
      <c r="G31" s="73"/>
      <c r="I31" s="74"/>
      <c r="K31" s="79"/>
      <c r="M31" s="80"/>
      <c r="O31" s="85"/>
      <c r="Q31" s="54"/>
    </row>
    <row r="32" customFormat="false" ht="15" hidden="false" customHeight="false" outlineLevel="0" collapsed="false">
      <c r="B32" s="31" t="n">
        <v>-0.7071</v>
      </c>
      <c r="C32" s="82" t="s">
        <v>33</v>
      </c>
      <c r="D32" s="10"/>
      <c r="E32" s="39" t="n">
        <v>1</v>
      </c>
      <c r="F32" s="40" t="s">
        <v>8</v>
      </c>
      <c r="G32" s="73" t="n">
        <f aca="false">((T18)^2)/2</f>
        <v>2.77582623780638</v>
      </c>
      <c r="H32" s="0" t="s">
        <v>10</v>
      </c>
      <c r="I32" s="74" t="n">
        <f aca="false">((T18)^4)/24</f>
        <v>1.28420188374906</v>
      </c>
      <c r="J32" s="40" t="s">
        <v>8</v>
      </c>
      <c r="K32" s="79" t="n">
        <f aca="false">((T18)^6)/720</f>
        <v>0.237648085570068</v>
      </c>
      <c r="L32" s="0" t="s">
        <v>10</v>
      </c>
      <c r="M32" s="80" t="n">
        <f aca="false">((T18)^8)/40320</f>
        <v>0.023559635403209</v>
      </c>
      <c r="N32" s="40" t="s">
        <v>8</v>
      </c>
      <c r="O32" s="85" t="n">
        <f aca="false">((T18)^10)/3628800</f>
        <v>0.00145327675789733</v>
      </c>
      <c r="Q32" s="47" t="s">
        <v>7</v>
      </c>
      <c r="R32" s="10" t="n">
        <f aca="false">(E32)+(I32)+(M32)-(G32)-(K32)-(O32)</f>
        <v>-0.707166080982083</v>
      </c>
    </row>
    <row r="33" customFormat="false" ht="12.8" hidden="false" customHeight="false" outlineLevel="0" collapsed="false">
      <c r="B33" s="31"/>
      <c r="C33" s="83"/>
      <c r="D33" s="10"/>
      <c r="E33" s="39"/>
      <c r="G33" s="73"/>
      <c r="I33" s="74"/>
      <c r="K33" s="79"/>
      <c r="M33" s="80"/>
      <c r="O33" s="85"/>
      <c r="Q33" s="54"/>
    </row>
    <row r="34" customFormat="false" ht="15" hidden="false" customHeight="false" outlineLevel="0" collapsed="false">
      <c r="B34" s="31" t="n">
        <v>-0.866</v>
      </c>
      <c r="C34" s="82" t="s">
        <v>34</v>
      </c>
      <c r="D34" s="10"/>
      <c r="E34" s="39" t="n">
        <v>1</v>
      </c>
      <c r="F34" s="40" t="s">
        <v>8</v>
      </c>
      <c r="G34" s="73" t="n">
        <f aca="false">((T19)^2)/2</f>
        <v>3.42694597260047</v>
      </c>
      <c r="H34" s="0" t="s">
        <v>10</v>
      </c>
      <c r="I34" s="74" t="n">
        <f aca="false">((T19)^4)/24</f>
        <v>1.95732644985377</v>
      </c>
      <c r="J34" s="40" t="s">
        <v>8</v>
      </c>
      <c r="K34" s="79" t="n">
        <f aca="false">((T19)^6)/720</f>
        <v>0.44717679962605</v>
      </c>
      <c r="L34" s="0" t="s">
        <v>10</v>
      </c>
      <c r="M34" s="80" t="n">
        <f aca="false">((T19)^8)/40320</f>
        <v>0.0547303833042451</v>
      </c>
      <c r="N34" s="40" t="s">
        <v>8</v>
      </c>
      <c r="O34" s="85" t="n">
        <f aca="false">((T19)^10)/3628800</f>
        <v>0.00416795703651918</v>
      </c>
      <c r="Q34" s="47" t="s">
        <v>7</v>
      </c>
      <c r="R34" s="10" t="n">
        <f aca="false">(E34)+(I34)+(M34)-(G34)-(K34)-(O34)</f>
        <v>-0.86623389610503</v>
      </c>
    </row>
    <row r="35" customFormat="false" ht="12.8" hidden="false" customHeight="false" outlineLevel="0" collapsed="false">
      <c r="B35" s="31"/>
      <c r="C35" s="78"/>
      <c r="D35" s="10"/>
      <c r="E35" s="39"/>
      <c r="G35" s="73"/>
      <c r="I35" s="74"/>
      <c r="K35" s="79"/>
      <c r="M35" s="80"/>
      <c r="O35" s="85"/>
      <c r="Q35" s="54"/>
    </row>
    <row r="36" customFormat="false" ht="15" hidden="false" customHeight="false" outlineLevel="0" collapsed="false">
      <c r="B36" s="31" t="n">
        <v>-0.9659</v>
      </c>
      <c r="C36" s="82" t="s">
        <v>35</v>
      </c>
      <c r="D36" s="10"/>
      <c r="E36" s="39" t="n">
        <v>1</v>
      </c>
      <c r="F36" s="40" t="s">
        <v>8</v>
      </c>
      <c r="G36" s="73" t="n">
        <f aca="false">((T20)^2)/2</f>
        <v>4.14660462684657</v>
      </c>
      <c r="H36" s="0" t="s">
        <v>10</v>
      </c>
      <c r="I36" s="74" t="n">
        <f aca="false">((T20)^4)/24</f>
        <v>2.8657216552309</v>
      </c>
      <c r="J36" s="40" t="s">
        <v>8</v>
      </c>
      <c r="K36" s="79" t="n">
        <f aca="false">((T20)^6)/720</f>
        <v>0.792200978322325</v>
      </c>
      <c r="L36" s="0" t="s">
        <v>10</v>
      </c>
      <c r="M36" s="80" t="n">
        <f aca="false">((T20)^8)/40320</f>
        <v>0.117319437217991</v>
      </c>
      <c r="N36" s="40" t="s">
        <v>8</v>
      </c>
      <c r="O36" s="85" t="n">
        <f aca="false">((T20)^10)/3628800</f>
        <v>0.0108106071374924</v>
      </c>
      <c r="Q36" s="47" t="s">
        <v>7</v>
      </c>
      <c r="R36" s="10" t="n">
        <f aca="false">(E36)+(I36)+(M36)-(G36)-(K36)-(O36)</f>
        <v>-0.966575119857498</v>
      </c>
    </row>
    <row r="37" customFormat="false" ht="12.8" hidden="false" customHeight="false" outlineLevel="0" collapsed="false">
      <c r="B37" s="31"/>
      <c r="C37" s="83"/>
      <c r="D37" s="10"/>
      <c r="E37" s="39"/>
      <c r="G37" s="73"/>
      <c r="I37" s="74"/>
      <c r="K37" s="79"/>
      <c r="M37" s="80"/>
      <c r="O37" s="85"/>
      <c r="Q37" s="54"/>
    </row>
    <row r="38" customFormat="false" ht="15" hidden="false" customHeight="false" outlineLevel="0" collapsed="false">
      <c r="A38" s="86"/>
      <c r="B38" s="87" t="n">
        <v>-1</v>
      </c>
      <c r="C38" s="72" t="s">
        <v>36</v>
      </c>
      <c r="D38" s="88"/>
      <c r="E38" s="89" t="n">
        <v>1</v>
      </c>
      <c r="F38" s="90" t="s">
        <v>8</v>
      </c>
      <c r="G38" s="91" t="n">
        <f aca="false">((T21)^2)/2</f>
        <v>4.93480220054468</v>
      </c>
      <c r="H38" s="92" t="s">
        <v>10</v>
      </c>
      <c r="I38" s="93" t="n">
        <f aca="false">((T21)^4)/24</f>
        <v>4.05871212641678</v>
      </c>
      <c r="J38" s="90" t="s">
        <v>8</v>
      </c>
      <c r="K38" s="94" t="n">
        <f aca="false">((T21)^6)/720</f>
        <v>1.33526276885459</v>
      </c>
      <c r="L38" s="92" t="s">
        <v>10</v>
      </c>
      <c r="M38" s="95" t="n">
        <f aca="false">((T21)^8)/40320</f>
        <v>0.235330630358894</v>
      </c>
      <c r="N38" s="90" t="s">
        <v>8</v>
      </c>
      <c r="O38" s="96" t="n">
        <f aca="false">((T21)^10)/3628800</f>
        <v>0.0258068913900142</v>
      </c>
      <c r="P38" s="92"/>
      <c r="Q38" s="97" t="s">
        <v>37</v>
      </c>
      <c r="R38" s="88" t="n">
        <f aca="false">(E38)+(I38)+(M38)-(G38)-(K38)-(O38)</f>
        <v>-1.00182910401362</v>
      </c>
      <c r="S38" s="92"/>
      <c r="T38" s="92"/>
      <c r="U38" s="92"/>
      <c r="V38" s="98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</row>
    <row r="39" customFormat="false" ht="12.8" hidden="false" customHeight="false" outlineLevel="0" collapsed="false">
      <c r="A39" s="99"/>
      <c r="B39" s="100"/>
      <c r="C39" s="78"/>
      <c r="D39" s="10"/>
      <c r="K39" s="101"/>
      <c r="M39" s="54"/>
      <c r="R39" s="102"/>
      <c r="S39" s="9"/>
      <c r="T39" s="103"/>
      <c r="V39" s="33"/>
      <c r="Y39" s="10"/>
    </row>
    <row r="40" customFormat="false" ht="15" hidden="false" customHeight="false" outlineLevel="0" collapsed="false">
      <c r="A40" s="99" t="n">
        <v>195</v>
      </c>
      <c r="B40" s="99" t="n">
        <f aca="false">(A40)/57.2957795130823</f>
        <v>3.40339204138894</v>
      </c>
      <c r="C40" s="82" t="s">
        <v>38</v>
      </c>
      <c r="D40" s="10"/>
      <c r="E40" s="39" t="n">
        <v>1</v>
      </c>
      <c r="F40" s="40" t="s">
        <v>8</v>
      </c>
      <c r="G40" s="73" t="n">
        <f aca="false">((B40)^2)/2</f>
        <v>5.7915386936948</v>
      </c>
      <c r="H40" s="0" t="s">
        <v>10</v>
      </c>
      <c r="I40" s="74" t="n">
        <f aca="false">((B40)^4)/24</f>
        <v>5.59032007342735</v>
      </c>
      <c r="J40" s="40" t="s">
        <v>8</v>
      </c>
      <c r="K40" s="79" t="n">
        <f aca="false">((B40)^6)/720</f>
        <v>2.15843700102622</v>
      </c>
      <c r="L40" s="0" t="s">
        <v>10</v>
      </c>
      <c r="M40" s="80" t="n">
        <f aca="false">((B40)^8)/40320</f>
        <v>0.446452550333782</v>
      </c>
      <c r="N40" s="40" t="s">
        <v>8</v>
      </c>
      <c r="O40" s="85" t="n">
        <f aca="false">((B40)^10)/3628800</f>
        <v>0.0574588271145961</v>
      </c>
      <c r="Q40" s="0" t="s">
        <v>10</v>
      </c>
      <c r="R40" s="104" t="n">
        <f aca="false">((B40)^12)/FACT(12)</f>
        <v>0.00504204576558339</v>
      </c>
      <c r="S40" s="40" t="s">
        <v>8</v>
      </c>
      <c r="T40" s="103" t="n">
        <f aca="false">((B40)^14)/FACT(14)</f>
        <v>0.000320892342272046</v>
      </c>
      <c r="U40" s="47" t="s">
        <v>7</v>
      </c>
      <c r="V40" s="105" t="n">
        <f aca="false">(E40)+(I40)+(M40)+(R40)-(G40)-(K40)-(O40)-(T40)</f>
        <v>-0.965940744651173</v>
      </c>
      <c r="X40" s="47"/>
      <c r="Y40" s="10"/>
    </row>
    <row r="41" customFormat="false" ht="12.8" hidden="false" customHeight="false" outlineLevel="0" collapsed="false">
      <c r="A41" s="99"/>
      <c r="B41" s="99"/>
      <c r="C41" s="83"/>
      <c r="D41" s="10"/>
      <c r="E41" s="39"/>
      <c r="G41" s="73"/>
      <c r="I41" s="74"/>
      <c r="K41" s="79"/>
      <c r="M41" s="80"/>
      <c r="O41" s="85"/>
      <c r="R41" s="104"/>
      <c r="S41" s="9"/>
      <c r="T41" s="103"/>
      <c r="V41" s="105"/>
      <c r="Y41" s="10"/>
    </row>
    <row r="42" customFormat="false" ht="15" hidden="false" customHeight="false" outlineLevel="0" collapsed="false">
      <c r="A42" s="99" t="n">
        <v>210</v>
      </c>
      <c r="B42" s="99" t="n">
        <f aca="false">(A42)/57.2957795130823</f>
        <v>3.66519142918809</v>
      </c>
      <c r="C42" s="82" t="s">
        <v>39</v>
      </c>
      <c r="D42" s="10"/>
      <c r="E42" s="39" t="n">
        <v>1</v>
      </c>
      <c r="F42" s="40" t="s">
        <v>8</v>
      </c>
      <c r="G42" s="73" t="n">
        <f aca="false">((B42)^2)/2</f>
        <v>6.71681410629693</v>
      </c>
      <c r="H42" s="0" t="s">
        <v>10</v>
      </c>
      <c r="I42" s="74" t="n">
        <f aca="false">((B42)^4)/24</f>
        <v>7.51926528975823</v>
      </c>
      <c r="J42" s="40" t="s">
        <v>8</v>
      </c>
      <c r="K42" s="43" t="n">
        <f aca="false">((B42)^6)/720</f>
        <v>3.36703381114913</v>
      </c>
      <c r="L42" s="0" t="s">
        <v>10</v>
      </c>
      <c r="M42" s="106" t="n">
        <f aca="false">((B42)^8)/40320</f>
        <v>0.8077050071109</v>
      </c>
      <c r="N42" s="40" t="s">
        <v>8</v>
      </c>
      <c r="O42" s="85" t="n">
        <f aca="false">((B42)^10)/3628800</f>
        <v>0.120560097455314</v>
      </c>
      <c r="Q42" s="0" t="s">
        <v>10</v>
      </c>
      <c r="R42" s="104" t="n">
        <f aca="false">((B42)^12)/FACT(12)</f>
        <v>0.0122693903521877</v>
      </c>
      <c r="S42" s="40" t="s">
        <v>8</v>
      </c>
      <c r="T42" s="107" t="n">
        <f aca="false">((B42)^14)/FACT(14)</f>
        <v>0.000905617738387229</v>
      </c>
      <c r="U42" s="47" t="s">
        <v>7</v>
      </c>
      <c r="V42" s="105" t="n">
        <f aca="false">(E42)+(I42)+(M42)+(R42)-(G42)-(K42)-(O42)-(T42)</f>
        <v>-0.866073945418439</v>
      </c>
      <c r="X42" s="47"/>
      <c r="Y42" s="10"/>
    </row>
    <row r="43" customFormat="false" ht="12.8" hidden="false" customHeight="false" outlineLevel="0" collapsed="false">
      <c r="A43" s="99"/>
      <c r="B43" s="99"/>
      <c r="C43" s="78"/>
      <c r="D43" s="10"/>
      <c r="G43" s="73"/>
      <c r="I43" s="74"/>
      <c r="K43" s="79"/>
      <c r="M43" s="80"/>
      <c r="O43" s="85"/>
      <c r="R43" s="104"/>
      <c r="S43" s="9"/>
      <c r="T43" s="103"/>
      <c r="V43" s="105"/>
      <c r="Y43" s="10"/>
    </row>
    <row r="44" customFormat="false" ht="15" hidden="false" customHeight="false" outlineLevel="0" collapsed="false">
      <c r="A44" s="99" t="n">
        <v>225</v>
      </c>
      <c r="B44" s="99" t="n">
        <f aca="false">(A44)/57.2957795130823</f>
        <v>3.92699081698724</v>
      </c>
      <c r="C44" s="82" t="s">
        <v>40</v>
      </c>
      <c r="D44" s="10"/>
      <c r="E44" s="39" t="n">
        <v>1</v>
      </c>
      <c r="F44" s="40" t="s">
        <v>8</v>
      </c>
      <c r="G44" s="73" t="n">
        <f aca="false">((B44)^2)/2</f>
        <v>7.71062843835107</v>
      </c>
      <c r="H44" s="0" t="s">
        <v>10</v>
      </c>
      <c r="I44" s="74" t="n">
        <f aca="false">((B44)^4)/24</f>
        <v>9.9089651523847</v>
      </c>
      <c r="J44" s="40" t="s">
        <v>8</v>
      </c>
      <c r="K44" s="79" t="n">
        <f aca="false">((B44)^6)/720</f>
        <v>5.09362323324048</v>
      </c>
      <c r="L44" s="0" t="s">
        <v>10</v>
      </c>
      <c r="M44" s="80" t="n">
        <f aca="false">((B44)^8)/40320</f>
        <v>1.40267986273106</v>
      </c>
      <c r="N44" s="40" t="s">
        <v>8</v>
      </c>
      <c r="O44" s="85" t="n">
        <f aca="false">((B44)^10)/3628800</f>
        <v>0.2403454053217</v>
      </c>
      <c r="Q44" s="0" t="s">
        <v>10</v>
      </c>
      <c r="R44" s="104" t="n">
        <f aca="false">((B44)^12/FACT(12))</f>
        <v>0.0280790017772805</v>
      </c>
      <c r="S44" s="40" t="s">
        <v>8</v>
      </c>
      <c r="T44" s="103" t="n">
        <f aca="false">((B44)^14)/FACT(14)</f>
        <v>0.00237919505081768</v>
      </c>
      <c r="U44" s="47" t="s">
        <v>7</v>
      </c>
      <c r="V44" s="105" t="n">
        <f aca="false">(E44)+(I44)+(M44)+(R44)-(G44)-(K44)-(O44)-(T44)</f>
        <v>-0.707252255071019</v>
      </c>
      <c r="X44" s="47"/>
      <c r="Y44" s="10"/>
    </row>
    <row r="45" customFormat="false" ht="12.8" hidden="false" customHeight="false" outlineLevel="0" collapsed="false">
      <c r="A45" s="99"/>
      <c r="B45" s="99"/>
      <c r="C45" s="83"/>
      <c r="D45" s="10"/>
      <c r="E45" s="39"/>
      <c r="G45" s="73"/>
      <c r="I45" s="74"/>
      <c r="K45" s="79"/>
      <c r="M45" s="80"/>
      <c r="O45" s="85"/>
      <c r="R45" s="104"/>
      <c r="S45" s="9"/>
      <c r="T45" s="103"/>
      <c r="V45" s="105"/>
      <c r="Y45" s="10"/>
    </row>
    <row r="46" customFormat="false" ht="15" hidden="false" customHeight="false" outlineLevel="0" collapsed="false">
      <c r="A46" s="99" t="n">
        <v>240</v>
      </c>
      <c r="B46" s="99" t="n">
        <f aca="false">(A46)/57.2957795130823</f>
        <v>4.18879020478639</v>
      </c>
      <c r="C46" s="82" t="s">
        <v>41</v>
      </c>
      <c r="D46" s="10"/>
      <c r="E46" s="39" t="n">
        <v>1</v>
      </c>
      <c r="F46" s="40" t="s">
        <v>8</v>
      </c>
      <c r="G46" s="73" t="n">
        <f aca="false">((B46)^2)/2</f>
        <v>8.77298168985721</v>
      </c>
      <c r="H46" s="0" t="s">
        <v>10</v>
      </c>
      <c r="I46" s="74" t="n">
        <f aca="false">((B46)^4)/24</f>
        <v>12.8275346217617</v>
      </c>
      <c r="J46" s="40" t="s">
        <v>8</v>
      </c>
      <c r="K46" s="43" t="n">
        <f aca="false">((B46)^6)/720</f>
        <v>7.50238175751496</v>
      </c>
      <c r="L46" s="0" t="s">
        <v>10</v>
      </c>
      <c r="M46" s="106" t="n">
        <f aca="false">((B46)^8)/40320</f>
        <v>2.35065206389277</v>
      </c>
      <c r="N46" s="40" t="s">
        <v>8</v>
      </c>
      <c r="O46" s="85" t="n">
        <f aca="false">((B46)^10)/3628800</f>
        <v>0.458271722572363</v>
      </c>
      <c r="Q46" s="0" t="s">
        <v>10</v>
      </c>
      <c r="R46" s="104" t="n">
        <f aca="false">((B46)^12)/FACT(12)</f>
        <v>0.0609152944107071</v>
      </c>
      <c r="S46" s="40" t="s">
        <v>8</v>
      </c>
      <c r="T46" s="107" t="n">
        <f aca="false">((B46)^14)/FACT(14)</f>
        <v>0.00587262376370763</v>
      </c>
      <c r="U46" s="47" t="s">
        <v>7</v>
      </c>
      <c r="V46" s="105" t="n">
        <f aca="false">(E46)+(I46)+(M46)+(R46)-(G46)-(K46)-(O46)-(T46)</f>
        <v>-0.500405813643115</v>
      </c>
      <c r="X46" s="47"/>
      <c r="Y46" s="10"/>
    </row>
    <row r="47" customFormat="false" ht="12.8" hidden="false" customHeight="false" outlineLevel="0" collapsed="false">
      <c r="A47" s="99"/>
      <c r="B47" s="99"/>
      <c r="C47" s="78"/>
      <c r="D47" s="10"/>
      <c r="G47" s="73"/>
      <c r="I47" s="74"/>
      <c r="K47" s="79"/>
      <c r="M47" s="80"/>
      <c r="O47" s="85"/>
      <c r="R47" s="104"/>
      <c r="S47" s="9"/>
      <c r="T47" s="103"/>
      <c r="V47" s="105"/>
      <c r="Y47" s="10"/>
    </row>
    <row r="48" customFormat="false" ht="15" hidden="false" customHeight="false" outlineLevel="0" collapsed="false">
      <c r="A48" s="99" t="n">
        <v>255</v>
      </c>
      <c r="B48" s="99" t="n">
        <f aca="false">(A48)/57.2957795130823</f>
        <v>4.45058959258554</v>
      </c>
      <c r="C48" s="82" t="s">
        <v>42</v>
      </c>
      <c r="D48" s="10"/>
      <c r="E48" s="39" t="n">
        <v>1</v>
      </c>
      <c r="F48" s="40" t="s">
        <v>8</v>
      </c>
      <c r="G48" s="73" t="n">
        <f aca="false">((B48)^2)/2</f>
        <v>9.90387386081537</v>
      </c>
      <c r="H48" s="0" t="s">
        <v>10</v>
      </c>
      <c r="I48" s="74" t="n">
        <f aca="false">((B48)^4)/24</f>
        <v>16.3477862418237</v>
      </c>
      <c r="J48" s="40" t="s">
        <v>8</v>
      </c>
      <c r="K48" s="79" t="n">
        <f aca="false">((B48)^6)/720</f>
        <v>10.793760856173</v>
      </c>
      <c r="L48" s="0" t="s">
        <v>10</v>
      </c>
      <c r="M48" s="80" t="n">
        <f aca="false">((B48)^8)/40320</f>
        <v>3.8178587858337</v>
      </c>
      <c r="N48" s="40" t="s">
        <v>8</v>
      </c>
      <c r="O48" s="85" t="n">
        <f aca="false">((B48)^10)/3628800</f>
        <v>0.840257596295615</v>
      </c>
      <c r="Q48" s="0" t="s">
        <v>10</v>
      </c>
      <c r="R48" s="104" t="n">
        <f aca="false">((B48)^12)/FACT(12)</f>
        <v>0.126087958247026</v>
      </c>
      <c r="S48" s="40" t="s">
        <v>8</v>
      </c>
      <c r="T48" s="103" t="n">
        <f aca="false">((B48)^14)/FACT(14)</f>
        <v>0.0137226289433659</v>
      </c>
      <c r="U48" s="47" t="s">
        <v>7</v>
      </c>
      <c r="V48" s="105" t="n">
        <f aca="false">(E48)+(I48)+(M48)+(R48)-(G48)-(K48)-(O48)-(T48)</f>
        <v>-0.259881956322934</v>
      </c>
      <c r="X48" s="47"/>
      <c r="Y48" s="10"/>
    </row>
    <row r="49" customFormat="false" ht="12.8" hidden="false" customHeight="false" outlineLevel="0" collapsed="false">
      <c r="A49" s="99"/>
      <c r="B49" s="99"/>
      <c r="C49" s="83"/>
      <c r="D49" s="10"/>
      <c r="E49" s="39"/>
      <c r="G49" s="73"/>
      <c r="I49" s="74"/>
      <c r="K49" s="79"/>
      <c r="M49" s="80"/>
      <c r="O49" s="85"/>
      <c r="R49" s="104"/>
      <c r="S49" s="9"/>
      <c r="T49" s="103"/>
      <c r="V49" s="105"/>
      <c r="Y49" s="10"/>
    </row>
    <row r="50" customFormat="false" ht="15" hidden="false" customHeight="false" outlineLevel="0" collapsed="false">
      <c r="A50" s="99" t="n">
        <v>270</v>
      </c>
      <c r="B50" s="99" t="n">
        <f aca="false">(A50)/57.2957795130823</f>
        <v>4.71238898038469</v>
      </c>
      <c r="C50" s="72" t="s">
        <v>43</v>
      </c>
      <c r="D50" s="10"/>
      <c r="E50" s="39" t="n">
        <v>1</v>
      </c>
      <c r="F50" s="40" t="s">
        <v>8</v>
      </c>
      <c r="G50" s="73" t="n">
        <f aca="false">((B50)^2)/2</f>
        <v>11.1033049512255</v>
      </c>
      <c r="H50" s="0" t="s">
        <v>10</v>
      </c>
      <c r="I50" s="74" t="n">
        <f aca="false">((B50)^4)/24</f>
        <v>20.5472301399849</v>
      </c>
      <c r="J50" s="40" t="s">
        <v>8</v>
      </c>
      <c r="K50" s="79" t="n">
        <f aca="false">((B50)^6)/720</f>
        <v>15.2094774764843</v>
      </c>
      <c r="L50" s="0" t="s">
        <v>10</v>
      </c>
      <c r="M50" s="80" t="n">
        <f aca="false">((B50)^8)/40320</f>
        <v>6.03126666322149</v>
      </c>
      <c r="N50" s="40" t="s">
        <v>8</v>
      </c>
      <c r="O50" s="85" t="n">
        <f aca="false">((B50)^10)/3628800</f>
        <v>1.48815540008686</v>
      </c>
      <c r="Q50" s="0" t="s">
        <v>10</v>
      </c>
      <c r="R50" s="104" t="n">
        <f aca="false">((B50)^12)/FACT(12)</f>
        <v>0.250355200332992</v>
      </c>
      <c r="S50" s="40" t="s">
        <v>8</v>
      </c>
      <c r="T50" s="103" t="n">
        <f aca="false">((B50)^14)/FACT(14)</f>
        <v>0.030546924565081</v>
      </c>
      <c r="U50" s="108" t="s">
        <v>7</v>
      </c>
      <c r="V50" s="109" t="n">
        <f aca="false">(E50)+(I50)+(M50)+(R50)-(G50)-(K50)-(O50)-(T50)</f>
        <v>-0.00263274882241723</v>
      </c>
      <c r="W50" s="92"/>
      <c r="X50" s="108"/>
      <c r="Y50" s="88"/>
      <c r="Z50" s="92"/>
      <c r="AA50" s="92"/>
      <c r="AB50" s="92"/>
    </row>
    <row r="51" customFormat="false" ht="12.8" hidden="false" customHeight="false" outlineLevel="0" collapsed="false">
      <c r="A51" s="99"/>
      <c r="B51" s="99"/>
      <c r="C51" s="78"/>
      <c r="D51" s="10"/>
      <c r="G51" s="73"/>
      <c r="I51" s="74"/>
      <c r="K51" s="79"/>
      <c r="M51" s="80"/>
      <c r="O51" s="85"/>
      <c r="R51" s="104"/>
      <c r="S51" s="9"/>
      <c r="T51" s="103"/>
      <c r="U51" s="9"/>
      <c r="V51" s="105"/>
      <c r="X51" s="110"/>
      <c r="Z51" s="111"/>
    </row>
    <row r="52" customFormat="false" ht="15" hidden="false" customHeight="false" outlineLevel="0" collapsed="false">
      <c r="A52" s="99" t="n">
        <v>285</v>
      </c>
      <c r="B52" s="99" t="n">
        <f aca="false">(A52)/57.2957795130823</f>
        <v>4.97418836818384</v>
      </c>
      <c r="C52" s="82" t="s">
        <v>44</v>
      </c>
      <c r="D52" s="10"/>
      <c r="E52" s="39" t="n">
        <v>1</v>
      </c>
      <c r="F52" s="40" t="s">
        <v>8</v>
      </c>
      <c r="G52" s="73" t="n">
        <f aca="false">((B52)^2)/2</f>
        <v>12.3712749610877</v>
      </c>
      <c r="H52" s="0" t="s">
        <v>10</v>
      </c>
      <c r="I52" s="74" t="n">
        <f aca="false">((B52)^4)/24</f>
        <v>25.5080740271393</v>
      </c>
      <c r="J52" s="40" t="s">
        <v>8</v>
      </c>
      <c r="K52" s="79" t="n">
        <f aca="false">((B52)^6)/720</f>
        <v>21.037826501168</v>
      </c>
      <c r="L52" s="0" t="s">
        <v>10</v>
      </c>
      <c r="M52" s="80" t="n">
        <f aca="false">((B52)^8)/40320</f>
        <v>9.2951691510574</v>
      </c>
      <c r="N52" s="40" t="s">
        <v>8</v>
      </c>
      <c r="O52" s="85" t="n">
        <f aca="false">((B52)^10)/3628800</f>
        <v>2.55540207505669</v>
      </c>
      <c r="Q52" s="0" t="s">
        <v>10</v>
      </c>
      <c r="R52" s="104" t="n">
        <f aca="false">((B52)^12)/FACT(12)</f>
        <v>0.478993662222128</v>
      </c>
      <c r="S52" s="40" t="s">
        <v>8</v>
      </c>
      <c r="T52" s="103" t="n">
        <f aca="false">((B52)^14)/FACT(14)</f>
        <v>0.0651182670326189</v>
      </c>
      <c r="U52" s="9" t="s">
        <v>10</v>
      </c>
      <c r="V52" s="112" t="n">
        <f aca="false">((B52)^16)/FACT(16)</f>
        <v>0.00671329988708385</v>
      </c>
      <c r="W52" s="40" t="s">
        <v>8</v>
      </c>
      <c r="X52" s="110" t="n">
        <f aca="false">((B52)^18)/FACT(18)</f>
        <v>0.000542824044440218</v>
      </c>
      <c r="Y52" s="47" t="s">
        <v>7</v>
      </c>
      <c r="Z52" s="111" t="n">
        <f aca="false">(E52)+(I52)+(M52)+(R52)+(V52)-(G52)-(K52)-(O52)-(T52)-(X52)</f>
        <v>0.258785511916437</v>
      </c>
    </row>
    <row r="53" customFormat="false" ht="12.8" hidden="false" customHeight="false" outlineLevel="0" collapsed="false">
      <c r="A53" s="99"/>
      <c r="B53" s="99"/>
      <c r="C53" s="83"/>
      <c r="D53" s="10"/>
      <c r="E53" s="39"/>
      <c r="G53" s="73"/>
      <c r="I53" s="74"/>
      <c r="K53" s="79"/>
      <c r="M53" s="80"/>
      <c r="O53" s="85"/>
      <c r="R53" s="104"/>
      <c r="S53" s="9"/>
      <c r="T53" s="103"/>
      <c r="U53" s="9"/>
      <c r="V53" s="112"/>
      <c r="W53" s="9"/>
      <c r="X53" s="110"/>
      <c r="Z53" s="111"/>
    </row>
    <row r="54" customFormat="false" ht="15" hidden="false" customHeight="false" outlineLevel="0" collapsed="false">
      <c r="A54" s="99" t="n">
        <v>300</v>
      </c>
      <c r="B54" s="99" t="n">
        <f aca="false">(A54)/57.2957795130823</f>
        <v>5.23598775598299</v>
      </c>
      <c r="C54" s="82" t="s">
        <v>45</v>
      </c>
      <c r="D54" s="10"/>
      <c r="E54" s="39" t="n">
        <v>1</v>
      </c>
      <c r="F54" s="40" t="s">
        <v>8</v>
      </c>
      <c r="G54" s="73" t="n">
        <f aca="false">((B54)^2)/2</f>
        <v>13.7077838904019</v>
      </c>
      <c r="H54" s="0" t="s">
        <v>10</v>
      </c>
      <c r="I54" s="74" t="n">
        <f aca="false">((B54)^4)/24</f>
        <v>31.3172231976603</v>
      </c>
      <c r="J54" s="40" t="s">
        <v>8</v>
      </c>
      <c r="K54" s="79" t="n">
        <f aca="false">((B54)^6)/720</f>
        <v>28.6193151760672</v>
      </c>
      <c r="L54" s="0" t="s">
        <v>10</v>
      </c>
      <c r="M54" s="44" t="n">
        <f aca="false">((B54)^8)/40320</f>
        <v>14.0109781258867</v>
      </c>
      <c r="N54" s="40" t="s">
        <v>8</v>
      </c>
      <c r="O54" s="85" t="n">
        <f aca="false">((B54)^10)/3628800</f>
        <v>4.26798800539564</v>
      </c>
      <c r="Q54" s="0" t="s">
        <v>10</v>
      </c>
      <c r="R54" s="104" t="n">
        <f aca="false">((B54)^12)/FACT(12)</f>
        <v>0.886434200375619</v>
      </c>
      <c r="S54" s="40" t="s">
        <v>8</v>
      </c>
      <c r="T54" s="103" t="n">
        <f aca="false">((B54)^14)/FACT(14)</f>
        <v>0.133528004964947</v>
      </c>
      <c r="U54" s="9" t="s">
        <v>10</v>
      </c>
      <c r="V54" s="112" t="n">
        <f aca="false">((B54)^16)/FACT(16)</f>
        <v>0.0152531086281334</v>
      </c>
      <c r="W54" s="40" t="s">
        <v>8</v>
      </c>
      <c r="X54" s="110" t="n">
        <f aca="false">((B54)^18)/FACT(18)</f>
        <v>0.00136657723353776</v>
      </c>
      <c r="Y54" s="47" t="s">
        <v>7</v>
      </c>
      <c r="Z54" s="111" t="n">
        <f aca="false">(E54)+(I54)+(M54)+(R54)+(V54)-(G54)-(K54)-(O54)-(T54)-(X54)</f>
        <v>0.499906978487547</v>
      </c>
    </row>
    <row r="55" customFormat="false" ht="12.8" hidden="false" customHeight="false" outlineLevel="0" collapsed="false">
      <c r="A55" s="99"/>
      <c r="B55" s="99"/>
      <c r="C55" s="78"/>
      <c r="D55" s="10"/>
      <c r="G55" s="73"/>
      <c r="I55" s="74"/>
      <c r="K55" s="79"/>
      <c r="M55" s="44"/>
      <c r="O55" s="85"/>
      <c r="R55" s="104"/>
      <c r="S55" s="9"/>
      <c r="T55" s="103"/>
      <c r="U55" s="9"/>
      <c r="V55" s="112"/>
      <c r="W55" s="9"/>
      <c r="X55" s="110"/>
      <c r="Z55" s="111"/>
    </row>
    <row r="56" customFormat="false" ht="15" hidden="false" customHeight="false" outlineLevel="0" collapsed="false">
      <c r="A56" s="99" t="n">
        <v>315</v>
      </c>
      <c r="B56" s="99" t="n">
        <f aca="false">(A56)/57.2957795130823</f>
        <v>5.49778714378214</v>
      </c>
      <c r="C56" s="82" t="s">
        <v>46</v>
      </c>
      <c r="D56" s="10"/>
      <c r="E56" s="39" t="n">
        <v>1</v>
      </c>
      <c r="F56" s="40" t="s">
        <v>8</v>
      </c>
      <c r="G56" s="73" t="n">
        <f aca="false">((B56)^2)/2</f>
        <v>15.1128317391681</v>
      </c>
      <c r="H56" s="0" t="s">
        <v>10</v>
      </c>
      <c r="I56" s="74" t="n">
        <f aca="false">((B56)^4)/24</f>
        <v>38.0662805294011</v>
      </c>
      <c r="J56" s="40" t="s">
        <v>8</v>
      </c>
      <c r="K56" s="79" t="n">
        <f aca="false">((B56)^6)/720</f>
        <v>38.3526195051206</v>
      </c>
      <c r="L56" s="0" t="s">
        <v>10</v>
      </c>
      <c r="M56" s="44" t="n">
        <f aca="false">((B56)^8)/40320</f>
        <v>20.7005959049008</v>
      </c>
      <c r="N56" s="40" t="s">
        <v>8</v>
      </c>
      <c r="O56" s="85" t="n">
        <f aca="false">((B56)^10)/3628800</f>
        <v>6.95210272913952</v>
      </c>
      <c r="Q56" s="0" t="s">
        <v>10</v>
      </c>
      <c r="R56" s="104" t="n">
        <f aca="false">((B56)^12)/FACT(12)</f>
        <v>1.59190846634692</v>
      </c>
      <c r="S56" s="40" t="s">
        <v>8</v>
      </c>
      <c r="T56" s="103" t="n">
        <f aca="false">((B56)^14)/FACT(14)</f>
        <v>0.264376316440199</v>
      </c>
      <c r="U56" s="9" t="s">
        <v>10</v>
      </c>
      <c r="V56" s="112" t="n">
        <f aca="false">((B56)^16)/FACT(16)</f>
        <v>0.0332956232181816</v>
      </c>
      <c r="W56" s="40" t="s">
        <v>8</v>
      </c>
      <c r="X56" s="110" t="n">
        <f aca="false">((B56)^18)/FACT(18)</f>
        <v>0.00328883105455632</v>
      </c>
      <c r="Y56" s="47" t="s">
        <v>7</v>
      </c>
      <c r="Z56" s="111" t="n">
        <f aca="false">(E56)+(I56)+(M56)+(R56)+(V56)-(G56)-(K56)-(O56)-(T56)-(X56)</f>
        <v>0.706861402944062</v>
      </c>
    </row>
    <row r="57" customFormat="false" ht="12.8" hidden="false" customHeight="false" outlineLevel="0" collapsed="false">
      <c r="A57" s="99"/>
      <c r="B57" s="99"/>
      <c r="C57" s="83"/>
      <c r="D57" s="10"/>
      <c r="E57" s="39"/>
      <c r="G57" s="73"/>
      <c r="I57" s="74"/>
      <c r="K57" s="79"/>
      <c r="M57" s="44"/>
      <c r="O57" s="85"/>
      <c r="R57" s="104"/>
      <c r="S57" s="9"/>
      <c r="T57" s="103"/>
      <c r="U57" s="9"/>
      <c r="V57" s="112"/>
      <c r="W57" s="9"/>
      <c r="X57" s="110"/>
      <c r="Z57" s="111"/>
    </row>
    <row r="58" customFormat="false" ht="15" hidden="false" customHeight="false" outlineLevel="0" collapsed="false">
      <c r="A58" s="99" t="n">
        <v>330</v>
      </c>
      <c r="B58" s="99" t="n">
        <f aca="false">(A58)/57.2957795130823</f>
        <v>5.75958653158129</v>
      </c>
      <c r="C58" s="82" t="s">
        <v>47</v>
      </c>
      <c r="D58" s="10"/>
      <c r="E58" s="39" t="n">
        <v>1</v>
      </c>
      <c r="F58" s="40" t="s">
        <v>8</v>
      </c>
      <c r="G58" s="73" t="n">
        <f aca="false">((B58)^2)/2</f>
        <v>16.5864185073863</v>
      </c>
      <c r="H58" s="0" t="s">
        <v>10</v>
      </c>
      <c r="I58" s="74" t="n">
        <f aca="false">((B58)^4)/24</f>
        <v>45.8515464836944</v>
      </c>
      <c r="J58" s="40" t="s">
        <v>8</v>
      </c>
      <c r="K58" s="79" t="n">
        <f aca="false">((B58)^6)/720</f>
        <v>50.7008626126288</v>
      </c>
      <c r="L58" s="0" t="s">
        <v>10</v>
      </c>
      <c r="M58" s="44" t="n">
        <f aca="false">((B58)^8)/40320</f>
        <v>30.0337759278056</v>
      </c>
      <c r="N58" s="40" t="s">
        <v>8</v>
      </c>
      <c r="O58" s="85" t="n">
        <f aca="false">((B58)^10)/3628800</f>
        <v>11.0700617087922</v>
      </c>
      <c r="Q58" s="0" t="s">
        <v>10</v>
      </c>
      <c r="R58" s="104" t="n">
        <f aca="false">((B58)^12)/FACT(12)</f>
        <v>2.78201024855483</v>
      </c>
      <c r="S58" s="40" t="s">
        <v>8</v>
      </c>
      <c r="T58" s="103" t="n">
        <f aca="false">((B58)^14)/FACT(14)</f>
        <v>0.507072376641409</v>
      </c>
      <c r="U58" s="9" t="s">
        <v>10</v>
      </c>
      <c r="V58" s="112" t="n">
        <f aca="false">((B58)^16)/FACT(16)</f>
        <v>0.0700876221042451</v>
      </c>
      <c r="W58" s="40" t="s">
        <v>8</v>
      </c>
      <c r="X58" s="110" t="n">
        <f aca="false">((B58)^18)/FACT(18)</f>
        <v>0.0075980564209709</v>
      </c>
      <c r="Y58" s="47" t="s">
        <v>7</v>
      </c>
      <c r="Z58" s="111" t="n">
        <f aca="false">(E58)+(I58)+(M58)+(R58)+(V58)-(G58)-(K58)-(O58)-(T58)-(X58)</f>
        <v>0.865407020289424</v>
      </c>
    </row>
    <row r="59" customFormat="false" ht="12.8" hidden="false" customHeight="false" outlineLevel="0" collapsed="false">
      <c r="A59" s="99"/>
      <c r="B59" s="99"/>
      <c r="C59" s="78"/>
      <c r="D59" s="10"/>
      <c r="G59" s="73"/>
      <c r="I59" s="74"/>
      <c r="K59" s="79"/>
      <c r="M59" s="44"/>
      <c r="O59" s="85"/>
      <c r="R59" s="104"/>
      <c r="S59" s="9"/>
      <c r="T59" s="103"/>
      <c r="U59" s="9"/>
      <c r="V59" s="112"/>
      <c r="W59" s="9"/>
      <c r="X59" s="110"/>
      <c r="Z59" s="111"/>
    </row>
    <row r="60" customFormat="false" ht="15" hidden="false" customHeight="false" outlineLevel="0" collapsed="false">
      <c r="A60" s="99" t="n">
        <v>345</v>
      </c>
      <c r="B60" s="99" t="n">
        <f aca="false">(A60)/57.2957795130823</f>
        <v>6.02138591938044</v>
      </c>
      <c r="C60" s="82" t="s">
        <v>48</v>
      </c>
      <c r="D60" s="10"/>
      <c r="E60" s="39" t="n">
        <v>1</v>
      </c>
      <c r="F60" s="40" t="s">
        <v>8</v>
      </c>
      <c r="G60" s="73" t="n">
        <f aca="false">((B60)^2)/2</f>
        <v>18.1285441950565</v>
      </c>
      <c r="H60" s="0" t="s">
        <v>10</v>
      </c>
      <c r="I60" s="74" t="n">
        <f aca="false">((B60)^4)/24</f>
        <v>54.7740191053528</v>
      </c>
      <c r="J60" s="40" t="s">
        <v>8</v>
      </c>
      <c r="K60" s="79" t="n">
        <f aca="false">((B60)^6)/720</f>
        <v>66.1982150728172</v>
      </c>
      <c r="L60" s="0" t="s">
        <v>10</v>
      </c>
      <c r="M60" s="44" t="n">
        <f aca="false">((B60)^8)/40320</f>
        <v>42.8599024136222</v>
      </c>
      <c r="N60" s="40" t="s">
        <v>8</v>
      </c>
      <c r="O60" s="85" t="n">
        <f aca="false">((B60)^10)/3628800</f>
        <v>17.2663918911369</v>
      </c>
      <c r="Q60" s="0" t="s">
        <v>10</v>
      </c>
      <c r="R60" s="104" t="n">
        <f aca="false">((B60)^12)/FACT(12)</f>
        <v>4.74264467405516</v>
      </c>
      <c r="S60" s="40" t="s">
        <v>8</v>
      </c>
      <c r="T60" s="103" t="n">
        <f aca="false">((B60)^14)/FACT(14)</f>
        <v>0.94480487445119</v>
      </c>
      <c r="U60" s="9" t="s">
        <v>10</v>
      </c>
      <c r="V60" s="112" t="n">
        <f aca="false">((B60)^16)/FACT(16)</f>
        <v>0.142732807684943</v>
      </c>
      <c r="W60" s="40" t="s">
        <v>8</v>
      </c>
      <c r="X60" s="110" t="n">
        <f aca="false">((B60)^18)/FACT(18)</f>
        <v>0.0169120131516405</v>
      </c>
      <c r="Y60" s="47" t="s">
        <v>7</v>
      </c>
      <c r="Z60" s="111" t="n">
        <f aca="false">(E60)+(I60)+(M60)+(R60)+(V60)-(G60)-(K60)-(O60)-(T60)-(X60)</f>
        <v>0.964430954101725</v>
      </c>
    </row>
    <row r="61" customFormat="false" ht="12.8" hidden="false" customHeight="false" outlineLevel="0" collapsed="false">
      <c r="A61" s="99"/>
      <c r="B61" s="99"/>
      <c r="C61" s="83"/>
      <c r="D61" s="10"/>
      <c r="E61" s="39"/>
      <c r="G61" s="73"/>
      <c r="I61" s="74"/>
      <c r="K61" s="79"/>
      <c r="M61" s="44"/>
      <c r="O61" s="85"/>
      <c r="R61" s="104"/>
      <c r="S61" s="9"/>
      <c r="T61" s="103"/>
      <c r="U61" s="9"/>
      <c r="V61" s="112"/>
      <c r="W61" s="9"/>
      <c r="X61" s="110"/>
      <c r="Z61" s="111"/>
    </row>
    <row r="62" customFormat="false" ht="15" hidden="false" customHeight="false" outlineLevel="0" collapsed="false">
      <c r="A62" s="99" t="n">
        <v>360</v>
      </c>
      <c r="B62" s="99" t="n">
        <f aca="false">(A62)/57.2957795130823</f>
        <v>6.28318530717959</v>
      </c>
      <c r="C62" s="72" t="s">
        <v>49</v>
      </c>
      <c r="D62" s="10"/>
      <c r="E62" s="39" t="n">
        <v>1</v>
      </c>
      <c r="F62" s="40" t="s">
        <v>8</v>
      </c>
      <c r="G62" s="73" t="n">
        <f aca="false">((B62)^2)/2</f>
        <v>19.7392088021787</v>
      </c>
      <c r="H62" s="0" t="s">
        <v>10</v>
      </c>
      <c r="I62" s="74" t="n">
        <f aca="false">((B62)^4)/24</f>
        <v>64.9393940226684</v>
      </c>
      <c r="J62" s="40" t="s">
        <v>8</v>
      </c>
      <c r="K62" s="79" t="n">
        <f aca="false">((B62)^6)/720</f>
        <v>85.4568172066939</v>
      </c>
      <c r="L62" s="0" t="s">
        <v>10</v>
      </c>
      <c r="M62" s="44" t="n">
        <f aca="false">((B62)^8)/40320</f>
        <v>60.2446413718768</v>
      </c>
      <c r="N62" s="40" t="s">
        <v>8</v>
      </c>
      <c r="O62" s="85" t="n">
        <f aca="false">((B62)^10)/3628800</f>
        <v>26.4262567833745</v>
      </c>
      <c r="Q62" s="0" t="s">
        <v>10</v>
      </c>
      <c r="R62" s="104" t="n">
        <f aca="false">((B62)^12)/FACT(12)</f>
        <v>7.90353637131851</v>
      </c>
      <c r="S62" s="40" t="s">
        <v>8</v>
      </c>
      <c r="T62" s="103" t="n">
        <f aca="false">((B62)^14)/FACT(14)</f>
        <v>1.71439071108868</v>
      </c>
      <c r="U62" s="9" t="s">
        <v>10</v>
      </c>
      <c r="V62" s="112" t="n">
        <f aca="false">((B62)^16)/FACT(16)</f>
        <v>0.282005968455793</v>
      </c>
      <c r="W62" s="40" t="s">
        <v>8</v>
      </c>
      <c r="X62" s="110" t="n">
        <f aca="false">((B62)^18)/FACT(18)</f>
        <v>0.0363828411425459</v>
      </c>
      <c r="Y62" s="47" t="s">
        <v>7</v>
      </c>
      <c r="Z62" s="111" t="n">
        <f aca="false">(E62)+(I62)+(M62)+(R62)+(V62)-(G62)-(K62)-(O62)-(T62)-(X62)</f>
        <v>0.996521389841145</v>
      </c>
    </row>
    <row r="63" customFormat="false" ht="15" hidden="false" customHeight="false" outlineLevel="0" collapsed="false">
      <c r="A63" s="99"/>
      <c r="B63" s="99"/>
      <c r="D63" s="10"/>
      <c r="K63" s="79"/>
      <c r="M63" s="44"/>
      <c r="O63" s="85"/>
      <c r="R63" s="104"/>
      <c r="T63" s="103"/>
      <c r="U63" s="9"/>
      <c r="V63" s="105"/>
      <c r="W63" s="40"/>
      <c r="X63" s="110"/>
    </row>
    <row r="64" customFormat="false" ht="12.8" hidden="false" customHeight="false" outlineLevel="0" collapsed="false">
      <c r="D64" s="10"/>
      <c r="K64" s="101"/>
      <c r="M64" s="55"/>
      <c r="R64" s="154"/>
    </row>
    <row r="65" customFormat="false" ht="12.8" hidden="false" customHeight="false" outlineLevel="0" collapsed="false">
      <c r="D65" s="10"/>
      <c r="K65" s="101"/>
      <c r="M65" s="54"/>
    </row>
    <row r="68" customFormat="false" ht="12.8" hidden="false" customHeight="false" outlineLevel="0" collapsed="false">
      <c r="E68" s="130" t="s">
        <v>52</v>
      </c>
      <c r="G68" s="131" t="s">
        <v>53</v>
      </c>
    </row>
    <row r="69" customFormat="false" ht="12.8" hidden="false" customHeight="false" outlineLevel="0" collapsed="false">
      <c r="C69" s="7" t="n">
        <v>0</v>
      </c>
      <c r="E69" s="9" t="n">
        <f aca="false">(E14)+(I14)+(M14)</f>
        <v>1</v>
      </c>
      <c r="G69" s="9" t="n">
        <f aca="false">(G14)+(K14)+(O14)</f>
        <v>0</v>
      </c>
    </row>
    <row r="70" customFormat="false" ht="12.8" hidden="false" customHeight="false" outlineLevel="0" collapsed="false">
      <c r="C70" s="7" t="n">
        <v>30</v>
      </c>
      <c r="E70" s="9" t="n">
        <f aca="false">(E18)+(I18)+(M18)</f>
        <v>1.00313186242955</v>
      </c>
      <c r="G70" s="9" t="n">
        <f aca="false">(G18)+(K18)+(O18)</f>
        <v>0.137106458645994</v>
      </c>
    </row>
    <row r="71" customFormat="false" ht="12.8" hidden="false" customHeight="false" outlineLevel="0" collapsed="false">
      <c r="C71" s="7" t="n">
        <v>60</v>
      </c>
      <c r="E71" s="9" t="n">
        <f aca="false">(E22)+(I22)+(M22)</f>
        <v>1.05014342522026</v>
      </c>
      <c r="G71" s="9" t="n">
        <f aca="false">(G22)+(K22)+(O22)</f>
        <v>0.550143428829316</v>
      </c>
    </row>
    <row r="72" customFormat="false" ht="12.8" hidden="false" customHeight="false" outlineLevel="0" collapsed="false">
      <c r="C72" s="7" t="n">
        <v>90</v>
      </c>
      <c r="E72" s="9" t="n">
        <f aca="false">(E26)+(I26)+(M26)</f>
        <v>1.25458876817589</v>
      </c>
      <c r="G72" s="9" t="n">
        <f aca="false">(G26)+(K26)+(O26)</f>
        <v>1.2545892329419</v>
      </c>
    </row>
    <row r="73" customFormat="false" ht="12.8" hidden="false" customHeight="false" outlineLevel="0" collapsed="false">
      <c r="C73" s="7" t="n">
        <v>120</v>
      </c>
      <c r="E73" s="9" t="n">
        <f aca="false">(E30)+(I30)+(M30)</f>
        <v>1.81090314848468</v>
      </c>
      <c r="G73" s="9" t="n">
        <f aca="false">(G30)+(K30)+(O30)</f>
        <v>2.31091766840455</v>
      </c>
    </row>
    <row r="74" customFormat="false" ht="12.8" hidden="false" customHeight="false" outlineLevel="0" collapsed="false">
      <c r="C74" s="7" t="n">
        <v>150</v>
      </c>
      <c r="E74" s="9" t="n">
        <f aca="false">(E34)+(I34)+(M34)</f>
        <v>3.01205683315801</v>
      </c>
      <c r="G74" s="9" t="n">
        <f aca="false">(G34)+(K34)+(O34)</f>
        <v>3.87829072926304</v>
      </c>
    </row>
    <row r="75" customFormat="false" ht="12.8" hidden="false" customHeight="false" outlineLevel="0" collapsed="false">
      <c r="C75" s="7" t="n">
        <v>180</v>
      </c>
      <c r="E75" s="9" t="n">
        <f aca="false">(E38)+(I38)+(M38)</f>
        <v>5.29404275677567</v>
      </c>
      <c r="G75" s="9" t="n">
        <f aca="false">(G38)+(K38)+(O38)</f>
        <v>6.29587186078929</v>
      </c>
    </row>
    <row r="76" customFormat="false" ht="12.8" hidden="false" customHeight="false" outlineLevel="0" collapsed="false">
      <c r="C76" s="7" t="n">
        <v>210</v>
      </c>
      <c r="E76" s="9" t="n">
        <f aca="false">(E42)+(I42)+(M42)+(R42)</f>
        <v>9.33923968722132</v>
      </c>
      <c r="G76" s="9" t="n">
        <f aca="false">(G42)+(K42)+(O42)+(T42)</f>
        <v>10.2053136326398</v>
      </c>
    </row>
    <row r="77" customFormat="false" ht="12.8" hidden="false" customHeight="false" outlineLevel="0" collapsed="false">
      <c r="C77" s="7" t="n">
        <v>240</v>
      </c>
      <c r="E77" s="9" t="n">
        <f aca="false">(E46)+(I46)+(M46)+(R46)</f>
        <v>16.2391019800651</v>
      </c>
      <c r="G77" s="9" t="n">
        <f aca="false">(G46)+(K46)+(O46)+(T46)</f>
        <v>16.7395077937082</v>
      </c>
    </row>
    <row r="78" customFormat="false" ht="12.8" hidden="false" customHeight="false" outlineLevel="0" collapsed="false">
      <c r="C78" s="7" t="n">
        <v>270</v>
      </c>
      <c r="E78" s="9" t="n">
        <f aca="false">(E50)+(I50)+(M50)+(R50)</f>
        <v>27.8288520035394</v>
      </c>
      <c r="G78" s="9" t="n">
        <f aca="false">(G50)+(K50)+(O50)+(T50)</f>
        <v>27.8314847523618</v>
      </c>
    </row>
    <row r="79" customFormat="false" ht="12.8" hidden="false" customHeight="false" outlineLevel="0" collapsed="false">
      <c r="C79" s="7" t="n">
        <v>300</v>
      </c>
      <c r="E79" s="9" t="n">
        <f aca="false">(E54)+(I54)+(M54)+(R54)+(V52)</f>
        <v>47.2213488238097</v>
      </c>
      <c r="G79" s="9" t="n">
        <f aca="false">(G54)+(K54)+(O54)+(T54)+(X52)</f>
        <v>46.7291579008741</v>
      </c>
    </row>
    <row r="80" customFormat="false" ht="12.8" hidden="false" customHeight="false" outlineLevel="0" collapsed="false">
      <c r="C80" s="7" t="n">
        <v>330</v>
      </c>
      <c r="E80" s="9" t="n">
        <f aca="false">(E58)+(I58)+(M58)+(R58)+(V58)</f>
        <v>79.7374202821591</v>
      </c>
      <c r="G80" s="9" t="n">
        <f aca="false">(G58)+(K58)+(O58)+(T58)+(X58)</f>
        <v>78.8720132618697</v>
      </c>
    </row>
    <row r="81" customFormat="false" ht="12.8" hidden="false" customHeight="false" outlineLevel="0" collapsed="false">
      <c r="C81" s="7" t="n">
        <v>360</v>
      </c>
      <c r="E81" s="9" t="n">
        <f aca="false">(E62)+(I62)+(M62)+(R62)+(V62)</f>
        <v>134.36957773432</v>
      </c>
      <c r="G81" s="9" t="n">
        <f aca="false">(G62)+(K62)+(O62)+(T62)+(X62)</f>
        <v>133.373056344478</v>
      </c>
    </row>
    <row r="87" customFormat="false" ht="26.1" hidden="false" customHeight="true" outlineLevel="0" collapsed="false">
      <c r="C87" s="132" t="s">
        <v>71</v>
      </c>
    </row>
    <row r="93" customFormat="false" ht="14.15" hidden="false" customHeight="false" outlineLevel="0" collapsed="false">
      <c r="I93" s="133" t="s">
        <v>72</v>
      </c>
    </row>
    <row r="94" customFormat="false" ht="12.8" hidden="false" customHeight="false" outlineLevel="0" collapsed="false">
      <c r="A94" s="134"/>
      <c r="B94" s="134"/>
    </row>
    <row r="95" customFormat="false" ht="12.8" hidden="false" customHeight="false" outlineLevel="0" collapsed="false">
      <c r="A95" s="134"/>
      <c r="B95" s="134"/>
      <c r="J95" s="0" t="s">
        <v>73</v>
      </c>
    </row>
    <row r="96" customFormat="false" ht="15" hidden="false" customHeight="false" outlineLevel="0" collapsed="false">
      <c r="A96" s="134"/>
      <c r="B96" s="134"/>
      <c r="C96" s="82"/>
      <c r="E96" s="39"/>
      <c r="F96" s="40"/>
      <c r="G96" s="73"/>
      <c r="I96" s="74"/>
      <c r="J96" s="40"/>
      <c r="K96" s="75"/>
      <c r="M96" s="76"/>
      <c r="N96" s="40"/>
      <c r="O96" s="77"/>
      <c r="P96" s="46"/>
      <c r="Q96" s="47"/>
    </row>
    <row r="97" customFormat="false" ht="12.8" hidden="false" customHeight="false" outlineLevel="0" collapsed="false">
      <c r="A97" s="134"/>
      <c r="B97" s="134"/>
      <c r="C97" s="82"/>
      <c r="E97" s="39"/>
      <c r="G97" s="135"/>
      <c r="I97" s="74"/>
      <c r="K97" s="79"/>
      <c r="M97" s="80"/>
      <c r="O97" s="81"/>
      <c r="P97" s="54"/>
      <c r="Q97" s="54"/>
    </row>
    <row r="98" customFormat="false" ht="15" hidden="false" customHeight="false" outlineLevel="0" collapsed="false">
      <c r="A98" s="134" t="n">
        <f aca="false">(B98)/57.2957795130823</f>
        <v>-0.523598775598299</v>
      </c>
      <c r="B98" s="134" t="n">
        <v>-30</v>
      </c>
      <c r="C98" s="82" t="s">
        <v>74</v>
      </c>
      <c r="E98" s="39" t="n">
        <v>1</v>
      </c>
      <c r="F98" s="40" t="s">
        <v>8</v>
      </c>
      <c r="G98" s="73" t="n">
        <f aca="false">((A98)^2)/2</f>
        <v>0.137077838904019</v>
      </c>
      <c r="H98" s="0" t="s">
        <v>10</v>
      </c>
      <c r="I98" s="74" t="n">
        <f aca="false">((A98)^4)/24</f>
        <v>0.00313172231976603</v>
      </c>
      <c r="J98" s="40" t="s">
        <v>8</v>
      </c>
      <c r="K98" s="75" t="n">
        <f aca="false">((A98)^6)/720</f>
        <v>2.86193151760672E-005</v>
      </c>
      <c r="L98" s="0" t="s">
        <v>10</v>
      </c>
      <c r="M98" s="76" t="n">
        <f aca="false">((A98)^8)/40320</f>
        <v>1.40109781258867E-007</v>
      </c>
      <c r="N98" s="40" t="s">
        <v>8</v>
      </c>
      <c r="O98" s="77" t="n">
        <f aca="false">((A98)^10)/3628800</f>
        <v>4.26798800539564E-010</v>
      </c>
      <c r="P98" s="46"/>
      <c r="Q98" s="47" t="s">
        <v>7</v>
      </c>
      <c r="R98" s="10" t="n">
        <f aca="false">(E98)+(I98)+(M98)-(G98)-(K98)-(O98)</f>
        <v>0.866025403783553</v>
      </c>
    </row>
    <row r="99" customFormat="false" ht="12.8" hidden="false" customHeight="false" outlineLevel="0" collapsed="false">
      <c r="A99" s="134"/>
      <c r="B99" s="134"/>
      <c r="C99" s="82"/>
      <c r="E99" s="39"/>
      <c r="G99" s="136"/>
      <c r="I99" s="74"/>
      <c r="K99" s="79"/>
      <c r="M99" s="80"/>
      <c r="O99" s="81"/>
      <c r="P99" s="54"/>
      <c r="Q99" s="54"/>
    </row>
    <row r="100" customFormat="false" ht="15" hidden="false" customHeight="false" outlineLevel="0" collapsed="false">
      <c r="A100" s="134" t="n">
        <f aca="false">(B100)/57.2957795130823</f>
        <v>-0.261799387799149</v>
      </c>
      <c r="B100" s="134" t="n">
        <v>-15</v>
      </c>
      <c r="C100" s="82" t="s">
        <v>75</v>
      </c>
      <c r="E100" s="39" t="n">
        <v>1</v>
      </c>
      <c r="F100" s="40" t="s">
        <v>8</v>
      </c>
      <c r="G100" s="73" t="n">
        <f aca="false">((A100)^2)/2</f>
        <v>0.0342694597260047</v>
      </c>
      <c r="H100" s="0" t="s">
        <v>10</v>
      </c>
      <c r="I100" s="74" t="n">
        <f aca="false">((A100)^4)/24</f>
        <v>0.000195732644985377</v>
      </c>
      <c r="J100" s="40" t="s">
        <v>8</v>
      </c>
      <c r="K100" s="75" t="n">
        <f aca="false">((A100)^6)/720</f>
        <v>4.4717679962605E-007</v>
      </c>
      <c r="L100" s="0" t="s">
        <v>10</v>
      </c>
      <c r="M100" s="76" t="n">
        <f aca="false">((A100)^8)/40320</f>
        <v>5.47303833042451E-010</v>
      </c>
      <c r="N100" s="40" t="s">
        <v>8</v>
      </c>
      <c r="O100" s="77" t="n">
        <f aca="false">((A100)^10)/3628800</f>
        <v>4.16795703651918E-013</v>
      </c>
      <c r="P100" s="46"/>
      <c r="Q100" s="47" t="s">
        <v>7</v>
      </c>
      <c r="R100" s="10" t="n">
        <f aca="false">(E100)+(I100)+(M100)-(G100)-(K100)-(O100)</f>
        <v>0.965925826289068</v>
      </c>
    </row>
    <row r="101" customFormat="false" ht="12.8" hidden="false" customHeight="false" outlineLevel="0" collapsed="false">
      <c r="A101" s="134"/>
      <c r="B101" s="134"/>
      <c r="C101" s="82"/>
      <c r="E101" s="39"/>
      <c r="G101" s="136"/>
      <c r="I101" s="74"/>
      <c r="K101" s="79"/>
      <c r="M101" s="80"/>
      <c r="O101" s="81"/>
      <c r="P101" s="54"/>
      <c r="Q101" s="54"/>
    </row>
    <row r="102" customFormat="false" ht="15" hidden="false" customHeight="false" outlineLevel="0" collapsed="false">
      <c r="B102" s="31" t="n">
        <v>1</v>
      </c>
      <c r="C102" s="72" t="s">
        <v>24</v>
      </c>
      <c r="D102" s="10"/>
      <c r="E102" s="39" t="n">
        <v>1</v>
      </c>
      <c r="F102" s="40" t="s">
        <v>8</v>
      </c>
      <c r="G102" s="73" t="n">
        <f aca="false">((T8)^2)/2</f>
        <v>0</v>
      </c>
      <c r="H102" s="0" t="s">
        <v>10</v>
      </c>
      <c r="I102" s="74" t="n">
        <f aca="false">((T8)^4)/24</f>
        <v>0</v>
      </c>
      <c r="J102" s="40" t="s">
        <v>8</v>
      </c>
      <c r="K102" s="75" t="n">
        <f aca="false">((T8)^6)/720</f>
        <v>0</v>
      </c>
      <c r="L102" s="0" t="s">
        <v>10</v>
      </c>
      <c r="M102" s="76" t="n">
        <f aca="false">((T8)^8)/40320</f>
        <v>0</v>
      </c>
      <c r="N102" s="40" t="s">
        <v>8</v>
      </c>
      <c r="O102" s="77" t="n">
        <f aca="false">((T8)^10)/3628800</f>
        <v>0</v>
      </c>
      <c r="P102" s="46"/>
      <c r="Q102" s="47" t="s">
        <v>7</v>
      </c>
      <c r="R102" s="10" t="n">
        <f aca="false">(E102)+(I102)+(M102)-(G102)-(K102)-(O102)</f>
        <v>1</v>
      </c>
      <c r="S102" s="60" t="n">
        <v>75</v>
      </c>
      <c r="T102" s="70" t="n">
        <f aca="false">(S102)/57.2957795130823</f>
        <v>1.30899693899575</v>
      </c>
    </row>
    <row r="103" customFormat="false" ht="12.8" hidden="false" customHeight="false" outlineLevel="0" collapsed="false">
      <c r="B103" s="31"/>
      <c r="C103" s="78"/>
      <c r="D103" s="10"/>
      <c r="E103" s="39"/>
      <c r="G103" s="73"/>
      <c r="I103" s="74"/>
      <c r="K103" s="79"/>
      <c r="M103" s="80"/>
      <c r="O103" s="81"/>
      <c r="P103" s="54"/>
      <c r="Q103" s="54"/>
      <c r="S103" s="60" t="n">
        <v>90</v>
      </c>
      <c r="T103" s="70" t="n">
        <f aca="false">(S103)/57.2957795130823</f>
        <v>1.5707963267949</v>
      </c>
    </row>
    <row r="104" customFormat="false" ht="15" hidden="false" customHeight="false" outlineLevel="0" collapsed="false">
      <c r="B104" s="31" t="n">
        <v>0.9659</v>
      </c>
      <c r="C104" s="82" t="s">
        <v>25</v>
      </c>
      <c r="D104" s="10"/>
      <c r="E104" s="39" t="n">
        <v>1</v>
      </c>
      <c r="F104" s="40" t="s">
        <v>8</v>
      </c>
      <c r="G104" s="73" t="n">
        <f aca="false">((T9)^2)/2</f>
        <v>0.0342694597260047</v>
      </c>
      <c r="H104" s="0" t="s">
        <v>10</v>
      </c>
      <c r="I104" s="74" t="n">
        <f aca="false">((T9)^4)/24</f>
        <v>0.000195732644985377</v>
      </c>
      <c r="J104" s="40" t="s">
        <v>8</v>
      </c>
      <c r="K104" s="75" t="n">
        <f aca="false">((T9)^6)/720</f>
        <v>4.4717679962605E-007</v>
      </c>
      <c r="L104" s="0" t="s">
        <v>10</v>
      </c>
      <c r="M104" s="76" t="n">
        <f aca="false">((T9)^8)/40320</f>
        <v>5.47303833042451E-010</v>
      </c>
      <c r="N104" s="40" t="s">
        <v>8</v>
      </c>
      <c r="O104" s="77" t="n">
        <f aca="false">((T9)^10)/3628800</f>
        <v>4.16795703651918E-013</v>
      </c>
      <c r="P104" s="46"/>
      <c r="Q104" s="47" t="s">
        <v>7</v>
      </c>
      <c r="R104" s="10" t="n">
        <f aca="false">(E104)+(I104)+(M104)-(G104)-(K104)-(O104)</f>
        <v>0.965925826289068</v>
      </c>
      <c r="S104" s="60" t="n">
        <v>105</v>
      </c>
      <c r="T104" s="70" t="n">
        <f aca="false">(S104)/57.2957795130823</f>
        <v>1.83259571459405</v>
      </c>
    </row>
    <row r="105" customFormat="false" ht="12.8" hidden="false" customHeight="false" outlineLevel="0" collapsed="false">
      <c r="B105" s="31"/>
      <c r="C105" s="83"/>
      <c r="D105" s="10"/>
      <c r="E105" s="39"/>
      <c r="G105" s="136"/>
      <c r="I105" s="74"/>
      <c r="K105" s="79"/>
      <c r="M105" s="80"/>
      <c r="O105" s="81"/>
      <c r="P105" s="54"/>
      <c r="Q105" s="54"/>
      <c r="S105" s="60" t="n">
        <v>120</v>
      </c>
      <c r="T105" s="70" t="n">
        <f aca="false">(S105)/57.2957795130823</f>
        <v>2.0943951023932</v>
      </c>
    </row>
    <row r="106" customFormat="false" ht="15" hidden="false" customHeight="false" outlineLevel="0" collapsed="false">
      <c r="B106" s="31" t="n">
        <v>0.866</v>
      </c>
      <c r="C106" s="82" t="s">
        <v>26</v>
      </c>
      <c r="D106" s="10"/>
      <c r="E106" s="39" t="n">
        <v>1</v>
      </c>
      <c r="F106" s="40" t="s">
        <v>8</v>
      </c>
      <c r="G106" s="73" t="n">
        <f aca="false">((T10)^2)/2</f>
        <v>0.137077838904019</v>
      </c>
      <c r="H106" s="0" t="s">
        <v>10</v>
      </c>
      <c r="I106" s="74" t="n">
        <f aca="false">((T10)^4)/24</f>
        <v>0.00313172231976603</v>
      </c>
      <c r="J106" s="40" t="s">
        <v>8</v>
      </c>
      <c r="K106" s="75" t="n">
        <f aca="false">((T10)^6)/720</f>
        <v>2.86193151760672E-005</v>
      </c>
      <c r="L106" s="0" t="s">
        <v>10</v>
      </c>
      <c r="M106" s="76" t="n">
        <f aca="false">((T10)^8)/40320</f>
        <v>1.40109781258867E-007</v>
      </c>
      <c r="N106" s="40" t="s">
        <v>8</v>
      </c>
      <c r="O106" s="77" t="n">
        <f aca="false">((T10)^10)/3628800</f>
        <v>4.26798800539564E-010</v>
      </c>
      <c r="P106" s="46"/>
      <c r="Q106" s="47" t="s">
        <v>7</v>
      </c>
      <c r="R106" s="10" t="n">
        <f aca="false">(E106)+(I106)+(M106)-(G106)-(K106)-(O106)</f>
        <v>0.866025403783553</v>
      </c>
      <c r="S106" s="60" t="n">
        <v>135</v>
      </c>
      <c r="T106" s="70" t="n">
        <f aca="false">(S106)/57.2957795130823</f>
        <v>2.35619449019235</v>
      </c>
    </row>
    <row r="107" customFormat="false" ht="12.8" hidden="false" customHeight="false" outlineLevel="0" collapsed="false">
      <c r="E107" s="39"/>
      <c r="G107" s="136"/>
      <c r="I107" s="74"/>
      <c r="K107" s="79"/>
      <c r="M107" s="80"/>
      <c r="O107" s="81"/>
      <c r="P107" s="54"/>
      <c r="Q107" s="54"/>
    </row>
    <row r="116" customFormat="false" ht="12.8" hidden="false" customHeight="false" outlineLevel="0" collapsed="false">
      <c r="I116" s="137"/>
      <c r="J116" s="39"/>
      <c r="K116" s="137"/>
    </row>
    <row r="117" customFormat="false" ht="12.8" hidden="false" customHeight="false" outlineLevel="0" collapsed="false">
      <c r="I117" s="137"/>
      <c r="J117" s="39"/>
      <c r="K117" s="137"/>
      <c r="M117" s="138"/>
      <c r="N117" s="139"/>
      <c r="O117" s="138"/>
      <c r="R117" s="134"/>
    </row>
    <row r="118" customFormat="false" ht="12.8" hidden="false" customHeight="false" outlineLevel="0" collapsed="false">
      <c r="I118" s="137"/>
      <c r="J118" s="39"/>
      <c r="K118" s="137" t="n">
        <v>0.040845805764788</v>
      </c>
      <c r="M118" s="138"/>
      <c r="N118" s="139"/>
      <c r="O118" s="138" t="n">
        <v>-0.69037270403483</v>
      </c>
      <c r="R118" s="134" t="n">
        <v>3.14159265358979</v>
      </c>
    </row>
    <row r="119" customFormat="false" ht="12.8" hidden="false" customHeight="false" outlineLevel="0" collapsed="false">
      <c r="I119" s="137"/>
      <c r="J119" s="39" t="s">
        <v>76</v>
      </c>
      <c r="K119" s="137"/>
      <c r="M119" s="138"/>
      <c r="N119" s="140" t="s">
        <v>76</v>
      </c>
      <c r="O119" s="138"/>
      <c r="R119" s="134"/>
    </row>
    <row r="120" customFormat="false" ht="12.8" hidden="false" customHeight="false" outlineLevel="0" collapsed="false">
      <c r="M120" s="138"/>
      <c r="N120" s="139"/>
      <c r="O120" s="138"/>
      <c r="R120" s="134"/>
    </row>
    <row r="121" customFormat="false" ht="12.8" hidden="false" customHeight="false" outlineLevel="0" collapsed="false">
      <c r="K121" s="134"/>
      <c r="L121" s="134"/>
      <c r="M121" s="134"/>
      <c r="N121" s="141"/>
      <c r="O121" s="134"/>
      <c r="R121" s="134"/>
    </row>
    <row r="122" customFormat="false" ht="12.8" hidden="false" customHeight="false" outlineLevel="0" collapsed="false">
      <c r="I122" s="142"/>
      <c r="K122" s="134"/>
      <c r="L122" s="134"/>
      <c r="M122" s="138"/>
      <c r="N122" s="141"/>
      <c r="O122" s="134"/>
      <c r="R122" s="134"/>
    </row>
    <row r="123" customFormat="false" ht="12.8" hidden="false" customHeight="false" outlineLevel="0" collapsed="false">
      <c r="E123" s="130" t="s">
        <v>52</v>
      </c>
      <c r="G123" s="131" t="s">
        <v>53</v>
      </c>
      <c r="I123" s="143"/>
      <c r="K123" s="134"/>
      <c r="L123" s="134"/>
      <c r="M123" s="138"/>
      <c r="N123" s="141"/>
      <c r="O123" s="134"/>
      <c r="R123" s="134"/>
    </row>
    <row r="124" customFormat="false" ht="12.8" hidden="false" customHeight="false" outlineLevel="0" collapsed="false">
      <c r="C124" s="7" t="n">
        <v>0</v>
      </c>
      <c r="E124" s="9" t="n">
        <v>1</v>
      </c>
      <c r="G124" s="9" t="n">
        <v>0</v>
      </c>
      <c r="I124" s="143" t="n">
        <f aca="false">2.71828182845904^(K124)</f>
        <v>1</v>
      </c>
      <c r="K124" s="144" t="n">
        <f aca="false">0.040845805764788*(R124)</f>
        <v>0</v>
      </c>
      <c r="L124" s="134"/>
      <c r="M124" s="145" t="n">
        <f aca="false">2.71828182845904^(O124)</f>
        <v>1</v>
      </c>
      <c r="N124" s="141"/>
      <c r="O124" s="146" t="n">
        <f aca="false">(-0.69037270403483)*(R124)</f>
        <v>-0</v>
      </c>
      <c r="R124" s="147" t="n">
        <v>0</v>
      </c>
      <c r="T124" s="0" t="n">
        <f aca="false">(I124)-(M124)</f>
        <v>0</v>
      </c>
    </row>
    <row r="125" customFormat="false" ht="12.8" hidden="false" customHeight="false" outlineLevel="0" collapsed="false">
      <c r="C125" s="7" t="n">
        <v>30</v>
      </c>
      <c r="E125" s="9" t="n">
        <v>1.00313186242955</v>
      </c>
      <c r="G125" s="9" t="n">
        <v>0.137106458645994</v>
      </c>
      <c r="I125" s="143" t="n">
        <f aca="false">2.71828182845904^(K125)</f>
        <v>1.02161715091859</v>
      </c>
      <c r="K125" s="144" t="n">
        <f aca="false">0.040845805764788*(R125)</f>
        <v>0.0213868138867689</v>
      </c>
      <c r="L125" s="134"/>
      <c r="M125" s="145" t="n">
        <f aca="false">2.71828182845904^(O125)</f>
        <v>0.696645711354581</v>
      </c>
      <c r="N125" s="141"/>
      <c r="O125" s="146" t="n">
        <f aca="false">(-0.69037270403483)*(R125)</f>
        <v>-0.361478302539124</v>
      </c>
      <c r="R125" s="147" t="n">
        <v>0.523598775598299</v>
      </c>
      <c r="T125" s="0" t="n">
        <f aca="false">(I125)-(M125)</f>
        <v>0.324971439564014</v>
      </c>
    </row>
    <row r="126" customFormat="false" ht="12.8" hidden="false" customHeight="false" outlineLevel="0" collapsed="false">
      <c r="C126" s="7" t="n">
        <v>60</v>
      </c>
      <c r="E126" s="9" t="n">
        <v>1.05014342522026</v>
      </c>
      <c r="G126" s="9" t="n">
        <v>0.550143428829316</v>
      </c>
      <c r="I126" s="143" t="n">
        <f aca="false">2.71828182845904^(K126)</f>
        <v>1.04370160305103</v>
      </c>
      <c r="K126" s="144" t="n">
        <f aca="false">0.040845805764788*(R126)</f>
        <v>0.042773627773538</v>
      </c>
      <c r="L126" s="134"/>
      <c r="M126" s="145" t="n">
        <f aca="false">2.71828182845904^(O126)</f>
        <v>0.485315247148729</v>
      </c>
      <c r="N126" s="141"/>
      <c r="O126" s="146" t="n">
        <f aca="false">(-0.69037270403483)*(R126)</f>
        <v>-0.722956605078249</v>
      </c>
      <c r="R126" s="147" t="n">
        <v>1.0471975511966</v>
      </c>
      <c r="T126" s="0" t="n">
        <f aca="false">(I126)-(M126)</f>
        <v>0.558386355902298</v>
      </c>
    </row>
    <row r="127" customFormat="false" ht="12.8" hidden="false" customHeight="false" outlineLevel="0" collapsed="false">
      <c r="C127" s="7" t="n">
        <v>90</v>
      </c>
      <c r="E127" s="9" t="n">
        <v>1.25458876817589</v>
      </c>
      <c r="G127" s="9" t="n">
        <v>1.2545892329419</v>
      </c>
      <c r="I127" s="143" t="n">
        <f aca="false">2.71828182845904^(K127)</f>
        <v>1.06626345811816</v>
      </c>
      <c r="K127" s="144" t="n">
        <f aca="false">0.040845805764788*(R127)</f>
        <v>0.0641604416603069</v>
      </c>
      <c r="L127" s="134"/>
      <c r="M127" s="145" t="n">
        <f aca="false">2.71828182845904^(O127)</f>
        <v>0.33809278558115</v>
      </c>
      <c r="N127" s="141"/>
      <c r="O127" s="146" t="n">
        <f aca="false">(-0.69037270403483)*(R127)</f>
        <v>-1.08443490761737</v>
      </c>
      <c r="R127" s="147" t="n">
        <v>1.5707963267949</v>
      </c>
      <c r="T127" s="0" t="n">
        <f aca="false">(I127)-(M127)</f>
        <v>0.72817067253701</v>
      </c>
    </row>
    <row r="128" customFormat="false" ht="12.8" hidden="false" customHeight="false" outlineLevel="0" collapsed="false">
      <c r="C128" s="7" t="n">
        <v>120</v>
      </c>
      <c r="E128" s="9" t="n">
        <v>1.81090314848468</v>
      </c>
      <c r="G128" s="9" t="n">
        <v>2.31091766840455</v>
      </c>
      <c r="I128" s="143" t="n">
        <f aca="false">2.71828182845904^(K128)</f>
        <v>1.08931303621128</v>
      </c>
      <c r="K128" s="144" t="n">
        <f aca="false">0.040845805764788*(R128)</f>
        <v>0.0855472555470759</v>
      </c>
      <c r="L128" s="134"/>
      <c r="M128" s="145" t="n">
        <f aca="false">2.71828182845904^(O128)</f>
        <v>0.235530889115032</v>
      </c>
      <c r="N128" s="141"/>
      <c r="O128" s="146" t="n">
        <f aca="false">(-0.69037270403483)*(R128)</f>
        <v>-1.4459132101565</v>
      </c>
      <c r="R128" s="147" t="n">
        <v>2.0943951023932</v>
      </c>
      <c r="T128" s="0" t="n">
        <f aca="false">(I128)-(M128)</f>
        <v>0.853782147096251</v>
      </c>
    </row>
    <row r="129" customFormat="false" ht="12.8" hidden="false" customHeight="false" outlineLevel="0" collapsed="false">
      <c r="C129" s="7" t="n">
        <v>150</v>
      </c>
      <c r="E129" s="9" t="n">
        <v>3.01205683315801</v>
      </c>
      <c r="G129" s="9" t="n">
        <v>3.87829072926304</v>
      </c>
      <c r="I129" s="143" t="n">
        <f aca="false">2.71828182845904^(K129)</f>
        <v>1.11286088051265</v>
      </c>
      <c r="K129" s="144" t="n">
        <f aca="false">0.040845805764788*(R129)</f>
        <v>0.106934069433845</v>
      </c>
      <c r="L129" s="134"/>
      <c r="M129" s="145" t="n">
        <f aca="false">2.71828182845904^(O129)</f>
        <v>0.164081583793519</v>
      </c>
      <c r="N129" s="141"/>
      <c r="O129" s="146" t="n">
        <f aca="false">(-0.69037270403483)*(R129)</f>
        <v>-1.80739151269562</v>
      </c>
      <c r="R129" s="147" t="n">
        <v>2.61799387799149</v>
      </c>
      <c r="T129" s="0" t="n">
        <f aca="false">(I129)-(M129)</f>
        <v>0.948779296719135</v>
      </c>
    </row>
    <row r="130" customFormat="false" ht="12.8" hidden="false" customHeight="false" outlineLevel="0" collapsed="false">
      <c r="C130" s="7" t="n">
        <v>180</v>
      </c>
      <c r="E130" s="9" t="n">
        <v>5.29404275677567</v>
      </c>
      <c r="G130" s="9" t="n">
        <v>6.29587186078929</v>
      </c>
      <c r="I130" s="143" t="n">
        <f aca="false">2.71828182845904^(K130)</f>
        <v>1.1369177621181</v>
      </c>
      <c r="K130" s="144" t="n">
        <f aca="false">0.040845805764788*(R130)</f>
        <v>0.128320883320613</v>
      </c>
      <c r="L130" s="134"/>
      <c r="M130" s="145" t="n">
        <f aca="false">2.71828182845904^(O130)</f>
        <v>0.114306731662022</v>
      </c>
      <c r="N130" s="141"/>
      <c r="O130" s="146" t="n">
        <f aca="false">(-0.69037270403483)*(R130)</f>
        <v>-2.16886981523474</v>
      </c>
      <c r="R130" s="147" t="n">
        <v>3.14159265358979</v>
      </c>
      <c r="T130" s="0" t="n">
        <f aca="false">(I130)-(M130)</f>
        <v>1.02261103045607</v>
      </c>
    </row>
    <row r="131" customFormat="false" ht="12.8" hidden="false" customHeight="false" outlineLevel="0" collapsed="false">
      <c r="C131" s="7" t="n">
        <v>210</v>
      </c>
      <c r="E131" s="9" t="n">
        <v>9.33923968722132</v>
      </c>
      <c r="G131" s="9" t="n">
        <v>10.2053136326398</v>
      </c>
      <c r="I131" s="143" t="n">
        <f aca="false">2.71828182845904^(K131)</f>
        <v>1.16149468496383</v>
      </c>
      <c r="K131" s="144" t="n">
        <f aca="false">0.040845805764788*(R131)</f>
        <v>0.149707697207382</v>
      </c>
      <c r="L131" s="134"/>
      <c r="M131" s="145" t="n">
        <f aca="false">2.71828182845904^(O131)</f>
        <v>0.0796312943913066</v>
      </c>
      <c r="N131" s="141"/>
      <c r="O131" s="146" t="n">
        <f aca="false">(-0.69037270403483)*(R131)</f>
        <v>-2.53034811777386</v>
      </c>
      <c r="R131" s="147" t="n">
        <v>3.66519142918809</v>
      </c>
      <c r="T131" s="0" t="n">
        <f aca="false">(I131)-(M131)</f>
        <v>1.08186339057253</v>
      </c>
    </row>
    <row r="132" customFormat="false" ht="12.8" hidden="false" customHeight="false" outlineLevel="0" collapsed="false">
      <c r="C132" s="7" t="n">
        <v>240</v>
      </c>
      <c r="E132" s="9" t="n">
        <v>16.2391019800652</v>
      </c>
      <c r="G132" s="9" t="n">
        <v>16.7395077937082</v>
      </c>
      <c r="I132" s="143" t="n">
        <f aca="false">2.71828182845904^(K132)</f>
        <v>1.18660289085984</v>
      </c>
      <c r="K132" s="144" t="n">
        <f aca="false">0.040845805764788*(R132)</f>
        <v>0.171094511094151</v>
      </c>
      <c r="L132" s="134"/>
      <c r="M132" s="145" t="n">
        <f aca="false">2.71828182845904^(O132)</f>
        <v>0.0554747997273178</v>
      </c>
      <c r="N132" s="141"/>
      <c r="O132" s="146" t="n">
        <f aca="false">(-0.69037270403483)*(R132)</f>
        <v>-2.89182642031299</v>
      </c>
      <c r="R132" s="147" t="n">
        <v>4.18879020478639</v>
      </c>
      <c r="T132" s="0" t="n">
        <f aca="false">(I132)-(M132)</f>
        <v>1.13112809113252</v>
      </c>
    </row>
    <row r="133" customFormat="false" ht="12.8" hidden="false" customHeight="false" outlineLevel="0" collapsed="false">
      <c r="C133" s="7" t="n">
        <v>270</v>
      </c>
      <c r="E133" s="9" t="n">
        <v>27.8288520035394</v>
      </c>
      <c r="G133" s="9" t="n">
        <v>27.8314847523618</v>
      </c>
      <c r="I133" s="143" t="n">
        <f aca="false">2.71828182845904^(K133)</f>
        <v>1.212253864632</v>
      </c>
      <c r="K133" s="144" t="n">
        <f aca="false">0.040845805764788*(R133)</f>
        <v>0.19248132498092</v>
      </c>
      <c r="L133" s="134"/>
      <c r="M133" s="145" t="n">
        <f aca="false">2.71828182845904^(O133)</f>
        <v>0.0386462813182901</v>
      </c>
      <c r="N133" s="141"/>
      <c r="O133" s="146" t="n">
        <f aca="false">(-0.69037270403483)*(R133)</f>
        <v>-3.25330472285211</v>
      </c>
      <c r="R133" s="147" t="n">
        <v>4.71238898038469</v>
      </c>
      <c r="T133" s="0" t="n">
        <f aca="false">(I133)-(M133)</f>
        <v>1.17360758331371</v>
      </c>
    </row>
    <row r="134" customFormat="false" ht="12.8" hidden="false" customHeight="false" outlineLevel="0" collapsed="false">
      <c r="C134" s="7" t="n">
        <v>300</v>
      </c>
      <c r="E134" s="9" t="n">
        <v>47.2213488238097</v>
      </c>
      <c r="G134" s="9" t="n">
        <v>46.7291579008741</v>
      </c>
      <c r="I134" s="143" t="n">
        <f aca="false">2.71828182845904^(K134)</f>
        <v>1.2384593393754</v>
      </c>
      <c r="K134" s="144" t="n">
        <f aca="false">0.040845805764788*(R134)</f>
        <v>0.213868138867689</v>
      </c>
      <c r="L134" s="134"/>
      <c r="M134" s="145" t="n">
        <f aca="false">2.71828182845904^(O134)</f>
        <v>0.0269227661401895</v>
      </c>
      <c r="N134" s="141"/>
      <c r="O134" s="146" t="n">
        <f aca="false">(-0.69037270403483)*(R134)</f>
        <v>-3.61478302539124</v>
      </c>
      <c r="R134" s="147" t="n">
        <v>5.23598775598299</v>
      </c>
      <c r="T134" s="0" t="n">
        <f aca="false">(I134)-(M134)</f>
        <v>1.21153657323521</v>
      </c>
    </row>
    <row r="135" customFormat="false" ht="12.8" hidden="false" customHeight="false" outlineLevel="0" collapsed="false">
      <c r="C135" s="7" t="n">
        <v>330</v>
      </c>
      <c r="E135" s="9" t="n">
        <v>79.7374202821591</v>
      </c>
      <c r="G135" s="9" t="n">
        <v>78.8720132618697</v>
      </c>
      <c r="I135" s="143" t="n">
        <f aca="false">2.71828182845904^(K135)</f>
        <v>1.26523130182122</v>
      </c>
      <c r="K135" s="144" t="n">
        <f aca="false">0.040845805764788*(R135)</f>
        <v>0.235254952754458</v>
      </c>
      <c r="L135" s="134"/>
      <c r="M135" s="145" t="n">
        <f aca="false">2.71828182845904^(O135)</f>
        <v>0.0187556295693653</v>
      </c>
      <c r="N135" s="141"/>
      <c r="O135" s="146" t="n">
        <f aca="false">(-0.69037270403483)*(R135)</f>
        <v>-3.97626132793036</v>
      </c>
      <c r="R135" s="147" t="n">
        <v>5.75958653158129</v>
      </c>
      <c r="T135" s="0" t="n">
        <f aca="false">(I135)-(M135)</f>
        <v>1.24647567225186</v>
      </c>
    </row>
    <row r="136" customFormat="false" ht="12.8" hidden="false" customHeight="false" outlineLevel="0" collapsed="false">
      <c r="C136" s="7" t="n">
        <v>360</v>
      </c>
      <c r="E136" s="9" t="n">
        <v>134.36957773432</v>
      </c>
      <c r="G136" s="9" t="n">
        <v>133.373056344478</v>
      </c>
      <c r="I136" s="143" t="n">
        <f aca="false">2.71828182845904^(K136)</f>
        <v>1.29258199781962</v>
      </c>
      <c r="K136" s="144" t="n">
        <f aca="false">0.040845805764788*(R136)</f>
        <v>0.256641766641227</v>
      </c>
      <c r="L136" s="134"/>
      <c r="M136" s="145" t="n">
        <f aca="false">2.71828182845904^(O136)</f>
        <v>0.0130660289032535</v>
      </c>
      <c r="N136" s="141"/>
      <c r="O136" s="146" t="n">
        <f aca="false">(-0.69037270403483)*(R136)</f>
        <v>-4.33773963046949</v>
      </c>
      <c r="R136" s="147" t="n">
        <v>6.28318530717959</v>
      </c>
      <c r="T136" s="0" t="n">
        <f aca="false">(I136)-(M136)</f>
        <v>1.27951596891637</v>
      </c>
    </row>
    <row r="137" customFormat="false" ht="12.8" hidden="false" customHeight="false" outlineLevel="0" collapsed="false">
      <c r="I137" s="148"/>
      <c r="K137" s="134"/>
      <c r="L137" s="134"/>
      <c r="M137" s="138"/>
      <c r="N137" s="141"/>
      <c r="O137" s="134"/>
      <c r="R137" s="134"/>
    </row>
    <row r="138" customFormat="false" ht="12.8" hidden="false" customHeight="false" outlineLevel="0" collapsed="false">
      <c r="I138" s="148"/>
      <c r="K138" s="134"/>
      <c r="L138" s="134"/>
      <c r="M138" s="138"/>
      <c r="N138" s="141"/>
      <c r="O138" s="134"/>
      <c r="R138" s="134"/>
    </row>
    <row r="139" customFormat="false" ht="12.8" hidden="false" customHeight="false" outlineLevel="0" collapsed="false">
      <c r="I139" s="148"/>
      <c r="K139" s="134"/>
      <c r="L139" s="134"/>
      <c r="M139" s="138"/>
      <c r="N139" s="141"/>
      <c r="O139" s="134"/>
      <c r="R139" s="134"/>
    </row>
    <row r="140" customFormat="false" ht="12.8" hidden="false" customHeight="false" outlineLevel="0" collapsed="false">
      <c r="I140" s="148"/>
      <c r="K140" s="134"/>
      <c r="L140" s="134"/>
      <c r="M140" s="138"/>
      <c r="N140" s="141"/>
      <c r="O140" s="134"/>
      <c r="R140" s="134"/>
    </row>
    <row r="141" customFormat="false" ht="12.8" hidden="false" customHeight="false" outlineLevel="0" collapsed="false">
      <c r="C141" s="0"/>
      <c r="D141" s="0"/>
      <c r="E141" s="0"/>
      <c r="F141" s="0"/>
      <c r="J141" s="0"/>
      <c r="R141" s="134"/>
    </row>
    <row r="142" customFormat="false" ht="12.8" hidden="false" customHeight="false" outlineLevel="0" collapsed="false">
      <c r="C142" s="0"/>
      <c r="D142" s="0"/>
      <c r="E142" s="0"/>
      <c r="F142" s="0"/>
      <c r="J142" s="0"/>
      <c r="N142" s="0"/>
      <c r="R142" s="134"/>
    </row>
    <row r="143" customFormat="false" ht="12.8" hidden="false" customHeight="false" outlineLevel="0" collapsed="false">
      <c r="C143" s="0"/>
      <c r="D143" s="0"/>
      <c r="E143" s="0"/>
      <c r="F143" s="0"/>
      <c r="J143" s="0"/>
      <c r="N143" s="0"/>
      <c r="R143" s="134"/>
    </row>
    <row r="144" customFormat="false" ht="12.8" hidden="false" customHeight="false" outlineLevel="0" collapsed="false">
      <c r="C144" s="0"/>
      <c r="D144" s="0"/>
      <c r="E144" s="0"/>
      <c r="F144" s="0"/>
      <c r="J144" s="0"/>
      <c r="N144" s="0"/>
      <c r="R144" s="134"/>
    </row>
    <row r="145" customFormat="false" ht="14.15" hidden="false" customHeight="false" outlineLevel="0" collapsed="false">
      <c r="C145" s="0"/>
      <c r="D145" s="0"/>
      <c r="E145" s="0"/>
      <c r="F145" s="0"/>
      <c r="J145" s="0"/>
      <c r="N145" s="0"/>
      <c r="R145" s="134"/>
      <c r="T145" s="127" t="s">
        <v>79</v>
      </c>
      <c r="U145" s="127" t="s">
        <v>80</v>
      </c>
    </row>
    <row r="146" customFormat="false" ht="12.8" hidden="false" customHeight="false" outlineLevel="0" collapsed="false">
      <c r="C146" s="0"/>
      <c r="D146" s="0"/>
      <c r="E146" s="0"/>
      <c r="F146" s="0"/>
      <c r="J146" s="0"/>
      <c r="R146" s="134"/>
      <c r="U146" s="9"/>
      <c r="V146" s="0"/>
    </row>
    <row r="147" customFormat="false" ht="16.15" hidden="false" customHeight="false" outlineLevel="0" collapsed="false">
      <c r="C147" s="7" t="s">
        <v>81</v>
      </c>
      <c r="H147" s="155" t="s">
        <v>82</v>
      </c>
      <c r="I147" s="8"/>
      <c r="R147" s="134"/>
      <c r="T147" s="92"/>
      <c r="U147" s="156" t="s">
        <v>83</v>
      </c>
      <c r="V147" s="92"/>
      <c r="W147" s="92"/>
      <c r="X147" s="92"/>
    </row>
    <row r="148" customFormat="false" ht="14.15" hidden="false" customHeight="false" outlineLevel="0" collapsed="false">
      <c r="E148" s="0"/>
      <c r="F148" s="0"/>
      <c r="H148" s="7" t="s">
        <v>84</v>
      </c>
      <c r="I148" s="8"/>
      <c r="K148" s="9"/>
      <c r="R148" s="134"/>
    </row>
    <row r="149" customFormat="false" ht="14.15" hidden="false" customHeight="false" outlineLevel="0" collapsed="false">
      <c r="C149" s="155" t="s">
        <v>85</v>
      </c>
      <c r="E149" s="0"/>
      <c r="F149" s="0"/>
      <c r="H149" s="7" t="s">
        <v>86</v>
      </c>
      <c r="I149" s="8"/>
      <c r="K149" s="9"/>
      <c r="R149" s="134"/>
    </row>
    <row r="150" customFormat="false" ht="14.15" hidden="false" customHeight="false" outlineLevel="0" collapsed="false">
      <c r="E150" s="0"/>
      <c r="F150" s="0"/>
      <c r="H150" s="7" t="s">
        <v>87</v>
      </c>
      <c r="I150" s="8"/>
      <c r="K150" s="9"/>
      <c r="R150" s="134"/>
    </row>
    <row r="151" customFormat="false" ht="14.15" hidden="false" customHeight="false" outlineLevel="0" collapsed="false">
      <c r="C151" s="155" t="s">
        <v>88</v>
      </c>
      <c r="E151" s="0"/>
      <c r="F151" s="0"/>
      <c r="K151" s="9"/>
      <c r="R151" s="134"/>
    </row>
    <row r="152" customFormat="false" ht="14.15" hidden="false" customHeight="false" outlineLevel="0" collapsed="false">
      <c r="C152" s="155" t="s">
        <v>89</v>
      </c>
      <c r="R152" s="10" t="s">
        <v>90</v>
      </c>
    </row>
    <row r="153" customFormat="false" ht="14.15" hidden="false" customHeight="false" outlineLevel="0" collapsed="false">
      <c r="G153" s="157" t="s">
        <v>91</v>
      </c>
    </row>
    <row r="154" customFormat="false" ht="12.8" hidden="false" customHeight="false" outlineLevel="0" collapsed="false">
      <c r="Q154" s="127" t="s">
        <v>92</v>
      </c>
      <c r="R154" s="10" t="n">
        <f aca="false">com.sun.star.sheet.addin.Analysis.getFactdouble(7)</f>
        <v>105</v>
      </c>
    </row>
    <row r="155" customFormat="false" ht="14.15" hidden="false" customHeight="false" outlineLevel="0" collapsed="false">
      <c r="C155" s="7" t="s">
        <v>93</v>
      </c>
      <c r="O155" s="0" t="n">
        <f aca="false">com.sun.star.sheet.addin.Analysis.getFactdouble(8)*9/3</f>
        <v>1152</v>
      </c>
      <c r="Q155" s="127" t="s">
        <v>94</v>
      </c>
      <c r="R155" s="10" t="n">
        <f aca="false">com.sun.star.sheet.addin.Analysis.getFactdouble(8)</f>
        <v>384</v>
      </c>
    </row>
    <row r="156" customFormat="false" ht="12.8" hidden="false" customHeight="false" outlineLevel="0" collapsed="false">
      <c r="Q156" s="127" t="s">
        <v>95</v>
      </c>
      <c r="R156" s="10" t="n">
        <f aca="false">com.sun.star.sheet.addin.Analysis.getFactdouble(9)</f>
        <v>945</v>
      </c>
    </row>
    <row r="157" customFormat="false" ht="14.15" hidden="false" customHeight="false" outlineLevel="0" collapsed="false">
      <c r="C157" s="155" t="s">
        <v>96</v>
      </c>
      <c r="Q157" s="32" t="s">
        <v>97</v>
      </c>
      <c r="R157" s="10" t="n">
        <f aca="false">com.sun.star.sheet.addin.Analysis.getFactdouble(10)</f>
        <v>3840</v>
      </c>
    </row>
    <row r="158" customFormat="false" ht="14.15" hidden="false" customHeight="false" outlineLevel="0" collapsed="false">
      <c r="C158" s="0"/>
      <c r="D158" s="0"/>
      <c r="G158" s="61"/>
      <c r="I158" s="158" t="s">
        <v>98</v>
      </c>
      <c r="J158" s="159"/>
      <c r="K158" s="158"/>
      <c r="L158" s="158"/>
      <c r="M158" s="158"/>
      <c r="Q158" s="32" t="s">
        <v>99</v>
      </c>
      <c r="R158" s="10" t="n">
        <f aca="false">com.sun.star.sheet.addin.Analysis.getFactdouble(11)</f>
        <v>10395</v>
      </c>
    </row>
    <row r="159" customFormat="false" ht="12.8" hidden="false" customHeight="false" outlineLevel="0" collapsed="false">
      <c r="C159" s="0"/>
      <c r="D159" s="0"/>
      <c r="E159" s="0"/>
      <c r="G159" s="59"/>
      <c r="Q159" s="130"/>
    </row>
    <row r="160" customFormat="false" ht="14.15" hidden="false" customHeight="false" outlineLevel="0" collapsed="false">
      <c r="C160" s="0"/>
      <c r="G160" s="59"/>
      <c r="I160" s="61" t="s">
        <v>21</v>
      </c>
    </row>
    <row r="161" customFormat="false" ht="14.15" hidden="false" customHeight="false" outlineLevel="0" collapsed="false">
      <c r="C161" s="58" t="s">
        <v>20</v>
      </c>
      <c r="D161" s="58"/>
      <c r="E161" s="0"/>
      <c r="F161" s="0"/>
      <c r="G161" s="59"/>
      <c r="N161" s="0"/>
    </row>
    <row r="162" customFormat="false" ht="12.8" hidden="false" customHeight="false" outlineLevel="0" collapsed="false">
      <c r="G162" s="59"/>
    </row>
    <row r="163" customFormat="false" ht="18.55" hidden="false" customHeight="false" outlineLevel="0" collapsed="false">
      <c r="A163" s="62"/>
      <c r="B163" s="149" t="s">
        <v>77</v>
      </c>
      <c r="C163" s="63"/>
      <c r="D163" s="64"/>
      <c r="E163" s="65"/>
      <c r="F163" s="65"/>
      <c r="G163" s="66" t="s">
        <v>22</v>
      </c>
      <c r="H163" s="62"/>
      <c r="I163" s="62"/>
      <c r="J163" s="65"/>
      <c r="K163" s="62"/>
      <c r="L163" s="62"/>
      <c r="M163" s="62"/>
      <c r="N163" s="65"/>
      <c r="O163" s="62"/>
      <c r="P163" s="62"/>
      <c r="Q163" s="62"/>
      <c r="R163" s="67"/>
    </row>
    <row r="164" customFormat="false" ht="12.8" hidden="false" customHeight="false" outlineLevel="0" collapsed="false">
      <c r="C164" s="0"/>
      <c r="D164" s="0"/>
    </row>
    <row r="165" customFormat="false" ht="12.8" hidden="false" customHeight="false" outlineLevel="0" collapsed="false">
      <c r="E165" s="99"/>
      <c r="F165" s="160"/>
      <c r="G165" s="99"/>
      <c r="H165" s="99"/>
      <c r="I165" s="99"/>
      <c r="J165" s="160"/>
      <c r="K165" s="99"/>
      <c r="L165" s="99"/>
      <c r="M165" s="99"/>
      <c r="N165" s="160"/>
      <c r="O165" s="99"/>
    </row>
    <row r="166" customFormat="false" ht="14.15" hidden="false" customHeight="false" outlineLevel="0" collapsed="false">
      <c r="B166" s="11"/>
      <c r="C166" s="161" t="s">
        <v>100</v>
      </c>
      <c r="D166" s="13" t="s">
        <v>7</v>
      </c>
      <c r="E166" s="99"/>
      <c r="F166" s="162" t="s">
        <v>8</v>
      </c>
      <c r="G166" s="163" t="s">
        <v>9</v>
      </c>
      <c r="H166" s="164" t="s">
        <v>10</v>
      </c>
      <c r="I166" s="163" t="s">
        <v>11</v>
      </c>
      <c r="J166" s="162" t="s">
        <v>8</v>
      </c>
      <c r="K166" s="163" t="s">
        <v>12</v>
      </c>
      <c r="L166" s="165" t="s">
        <v>10</v>
      </c>
      <c r="M166" s="163" t="s">
        <v>13</v>
      </c>
      <c r="N166" s="162" t="s">
        <v>8</v>
      </c>
      <c r="O166" s="163" t="s">
        <v>101</v>
      </c>
      <c r="P166" s="19"/>
      <c r="Q166" s="19"/>
      <c r="R166" s="0"/>
    </row>
    <row r="167" customFormat="false" ht="12.8" hidden="false" customHeight="false" outlineLevel="0" collapsed="false">
      <c r="A167" s="9"/>
      <c r="B167" s="11"/>
      <c r="C167" s="161"/>
      <c r="D167" s="13"/>
      <c r="E167" s="99"/>
      <c r="F167" s="162"/>
      <c r="G167" s="160" t="n">
        <v>2</v>
      </c>
      <c r="H167" s="164"/>
      <c r="I167" s="160" t="n">
        <v>24</v>
      </c>
      <c r="J167" s="162"/>
      <c r="K167" s="160" t="n">
        <v>720</v>
      </c>
      <c r="L167" s="165"/>
      <c r="M167" s="160" t="n">
        <v>40320</v>
      </c>
      <c r="N167" s="162"/>
      <c r="O167" s="160" t="n">
        <f aca="false">FACT(10)</f>
        <v>3628800</v>
      </c>
      <c r="P167" s="9"/>
      <c r="Q167" s="9"/>
      <c r="R167" s="20" t="s">
        <v>15</v>
      </c>
    </row>
    <row r="168" customFormat="false" ht="12.8" hidden="false" customHeight="false" outlineLevel="0" collapsed="false">
      <c r="C168" s="0"/>
      <c r="D168" s="23"/>
      <c r="E168" s="160"/>
      <c r="F168" s="160"/>
      <c r="G168" s="160"/>
      <c r="H168" s="99"/>
      <c r="I168" s="160"/>
      <c r="J168" s="160"/>
      <c r="K168" s="160"/>
      <c r="L168" s="99"/>
      <c r="M168" s="160"/>
      <c r="N168" s="160"/>
      <c r="O168" s="160"/>
      <c r="P168" s="9"/>
      <c r="Q168" s="9"/>
      <c r="R168" s="20" t="s">
        <v>16</v>
      </c>
    </row>
    <row r="169" customFormat="false" ht="14.15" hidden="false" customHeight="false" outlineLevel="0" collapsed="false">
      <c r="A169" s="9"/>
      <c r="B169" s="166"/>
      <c r="C169" s="167" t="s">
        <v>102</v>
      </c>
      <c r="D169" s="23"/>
      <c r="E169" s="168"/>
      <c r="F169" s="166"/>
      <c r="G169" s="169" t="s">
        <v>103</v>
      </c>
      <c r="H169" s="170" t="s">
        <v>8</v>
      </c>
      <c r="I169" s="166" t="s">
        <v>104</v>
      </c>
      <c r="J169" s="169" t="s">
        <v>8</v>
      </c>
      <c r="K169" s="166" t="s">
        <v>105</v>
      </c>
      <c r="L169" s="170" t="s">
        <v>8</v>
      </c>
      <c r="M169" s="166" t="s">
        <v>106</v>
      </c>
      <c r="N169" s="169" t="s">
        <v>8</v>
      </c>
      <c r="O169" s="166" t="s">
        <v>107</v>
      </c>
      <c r="P169" s="169" t="s">
        <v>8</v>
      </c>
      <c r="Q169" s="166"/>
      <c r="R169" s="166" t="s">
        <v>108</v>
      </c>
    </row>
    <row r="170" customFormat="false" ht="14.15" hidden="false" customHeight="false" outlineLevel="0" collapsed="false">
      <c r="B170" s="171" t="n">
        <v>44645</v>
      </c>
      <c r="C170" s="22"/>
      <c r="D170" s="23"/>
      <c r="E170" s="166"/>
      <c r="F170" s="166"/>
      <c r="G170" s="166"/>
      <c r="H170" s="170"/>
      <c r="I170" s="166"/>
      <c r="J170" s="166"/>
      <c r="K170" s="166"/>
      <c r="L170" s="170"/>
      <c r="N170" s="166"/>
      <c r="O170" s="166"/>
      <c r="P170" s="166"/>
      <c r="Q170" s="166"/>
      <c r="R170" s="0"/>
      <c r="S170" s="0" t="s">
        <v>109</v>
      </c>
      <c r="T170" s="92"/>
      <c r="U170" s="92"/>
      <c r="V170" s="98"/>
    </row>
    <row r="171" customFormat="false" ht="14.15" hidden="false" customHeight="false" outlineLevel="0" collapsed="false">
      <c r="A171" s="9"/>
      <c r="B171" s="172" t="s">
        <v>110</v>
      </c>
      <c r="C171" s="22"/>
      <c r="D171" s="23"/>
      <c r="E171" s="98"/>
      <c r="F171" s="98"/>
      <c r="G171" s="98"/>
      <c r="I171" s="9"/>
      <c r="K171" s="9"/>
      <c r="O171" s="9"/>
      <c r="P171" s="9"/>
      <c r="Q171" s="9"/>
      <c r="R171" s="20"/>
    </row>
    <row r="172" customFormat="false" ht="12.8" hidden="false" customHeight="false" outlineLevel="0" collapsed="false">
      <c r="A172" s="9"/>
      <c r="B172" s="21"/>
      <c r="C172" s="22"/>
      <c r="D172" s="23"/>
      <c r="G172" s="9"/>
      <c r="I172" s="9"/>
      <c r="K172" s="9"/>
      <c r="M172" s="9"/>
      <c r="O172" s="9"/>
      <c r="P172" s="9"/>
      <c r="Q172" s="9"/>
      <c r="R172" s="20"/>
    </row>
    <row r="173" customFormat="false" ht="14.15" hidden="false" customHeight="false" outlineLevel="0" collapsed="false">
      <c r="A173" s="9"/>
      <c r="B173" s="25"/>
      <c r="C173" s="26"/>
      <c r="D173" s="27"/>
      <c r="E173" s="173" t="s">
        <v>111</v>
      </c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160"/>
    </row>
    <row r="174" customFormat="false" ht="15" hidden="false" customHeight="false" outlineLevel="0" collapsed="false">
      <c r="A174" s="9"/>
      <c r="B174" s="31"/>
      <c r="C174" s="71"/>
      <c r="D174" s="160"/>
      <c r="G174" s="9"/>
      <c r="H174" s="9"/>
      <c r="I174" s="9"/>
      <c r="K174" s="9"/>
      <c r="L174" s="40"/>
      <c r="M174" s="36"/>
      <c r="O174" s="36"/>
      <c r="P174" s="36"/>
      <c r="R174" s="0"/>
      <c r="S174" s="36"/>
      <c r="V174" s="0"/>
      <c r="X174" s="160"/>
    </row>
    <row r="175" customFormat="false" ht="15" hidden="false" customHeight="false" outlineLevel="0" collapsed="false">
      <c r="B175" s="31" t="n">
        <v>1</v>
      </c>
      <c r="C175" s="174" t="s">
        <v>112</v>
      </c>
      <c r="D175" s="99" t="n">
        <v>0</v>
      </c>
      <c r="E175" s="39" t="n">
        <f aca="false">(PI())/2</f>
        <v>1.5707963267949</v>
      </c>
      <c r="F175" s="40" t="s">
        <v>8</v>
      </c>
      <c r="G175" s="73" t="n">
        <f aca="false">(D175)</f>
        <v>0</v>
      </c>
      <c r="H175" s="40" t="s">
        <v>8</v>
      </c>
      <c r="I175" s="74" t="n">
        <f aca="false">((D175)^3)/6</f>
        <v>0</v>
      </c>
      <c r="J175" s="40" t="s">
        <v>8</v>
      </c>
      <c r="K175" s="75" t="n">
        <f aca="false">(3*(D175)^5)/40</f>
        <v>0</v>
      </c>
      <c r="L175" s="40" t="s">
        <v>8</v>
      </c>
      <c r="M175" s="76" t="n">
        <f aca="false">(5*(D175)^7)/112</f>
        <v>0</v>
      </c>
      <c r="N175" s="40" t="s">
        <v>8</v>
      </c>
      <c r="O175" s="77" t="n">
        <f aca="false">(35*(D175)^9)/1152</f>
        <v>0</v>
      </c>
      <c r="P175" s="40" t="s">
        <v>8</v>
      </c>
      <c r="R175" s="77" t="n">
        <f aca="false">(63*(D175)^11)/2816</f>
        <v>0</v>
      </c>
      <c r="S175" s="47" t="s">
        <v>7</v>
      </c>
      <c r="T175" s="0" t="n">
        <f aca="false">DEGREES(X175)</f>
        <v>90</v>
      </c>
      <c r="V175" s="0"/>
      <c r="X175" s="99" t="n">
        <f aca="false">(E175)-(I175)-(M175)-(G175)-(K175)-(O175)-(R175)</f>
        <v>1.5707963267949</v>
      </c>
    </row>
    <row r="176" customFormat="false" ht="15" hidden="false" customHeight="false" outlineLevel="0" collapsed="false">
      <c r="B176" s="31"/>
      <c r="C176" s="78"/>
      <c r="D176" s="99"/>
      <c r="E176" s="39"/>
      <c r="G176" s="73"/>
      <c r="H176" s="40"/>
      <c r="I176" s="74"/>
      <c r="J176" s="40"/>
      <c r="K176" s="75"/>
      <c r="L176" s="40"/>
      <c r="M176" s="76"/>
      <c r="N176" s="40"/>
      <c r="O176" s="77"/>
      <c r="P176" s="40"/>
      <c r="R176" s="77"/>
      <c r="S176" s="47"/>
      <c r="V176" s="0"/>
      <c r="X176" s="99"/>
    </row>
    <row r="177" customFormat="false" ht="15" hidden="false" customHeight="false" outlineLevel="0" collapsed="false">
      <c r="C177" s="32" t="s">
        <v>113</v>
      </c>
      <c r="D177" s="99" t="n">
        <v>0.2</v>
      </c>
      <c r="E177" s="39" t="n">
        <f aca="false">(PI())/2</f>
        <v>1.5707963267949</v>
      </c>
      <c r="G177" s="73" t="n">
        <f aca="false">(D177)</f>
        <v>0.2</v>
      </c>
      <c r="H177" s="40" t="s">
        <v>8</v>
      </c>
      <c r="I177" s="74" t="n">
        <f aca="false">((D177)^3)/6</f>
        <v>0.00133333333333333</v>
      </c>
      <c r="J177" s="40" t="s">
        <v>8</v>
      </c>
      <c r="K177" s="175" t="n">
        <f aca="false">(3*(D177)^5)/40</f>
        <v>2.4E-005</v>
      </c>
      <c r="L177" s="176" t="s">
        <v>8</v>
      </c>
      <c r="M177" s="80" t="n">
        <f aca="false">(5*(D177)^7)/112</f>
        <v>5.71428571428572E-007</v>
      </c>
      <c r="N177" s="176" t="s">
        <v>8</v>
      </c>
      <c r="O177" s="81" t="n">
        <f aca="false">(35*(D177)^9)/1152</f>
        <v>1.55555555555556E-008</v>
      </c>
      <c r="P177" s="40" t="s">
        <v>8</v>
      </c>
      <c r="R177" s="81" t="n">
        <f aca="false">(63*(D177)^11)/2816</f>
        <v>4.58181818181819E-010</v>
      </c>
      <c r="S177" s="47" t="s">
        <v>7</v>
      </c>
      <c r="T177" s="0" t="n">
        <f aca="false">DEGREES(X177)</f>
        <v>78.4630409680261</v>
      </c>
      <c r="V177" s="0"/>
      <c r="X177" s="99" t="n">
        <f aca="false">(E177)-(I177)-(M177)-(G177)-(K177)-(O177)-(R177)</f>
        <v>1.36943840601925</v>
      </c>
    </row>
    <row r="178" customFormat="false" ht="15" hidden="false" customHeight="false" outlineLevel="0" collapsed="false">
      <c r="B178" s="31"/>
      <c r="C178" s="78"/>
      <c r="D178" s="99"/>
      <c r="E178" s="39"/>
      <c r="G178" s="73"/>
      <c r="H178" s="40"/>
      <c r="I178" s="74"/>
      <c r="K178" s="75"/>
      <c r="L178" s="40"/>
      <c r="M178" s="80"/>
      <c r="O178" s="81"/>
      <c r="P178" s="40"/>
      <c r="R178" s="81"/>
      <c r="S178" s="54"/>
      <c r="V178" s="0"/>
      <c r="X178" s="99"/>
    </row>
    <row r="179" customFormat="false" ht="15" hidden="false" customHeight="false" outlineLevel="0" collapsed="false">
      <c r="B179" s="31" t="n">
        <v>0.9659</v>
      </c>
      <c r="C179" s="177" t="s">
        <v>114</v>
      </c>
      <c r="D179" s="99" t="n">
        <v>0.25</v>
      </c>
      <c r="E179" s="39" t="n">
        <f aca="false">(PI())/2</f>
        <v>1.5707963267949</v>
      </c>
      <c r="F179" s="40" t="s">
        <v>8</v>
      </c>
      <c r="G179" s="73" t="n">
        <f aca="false">(D179)</f>
        <v>0.25</v>
      </c>
      <c r="H179" s="40" t="s">
        <v>8</v>
      </c>
      <c r="I179" s="74" t="n">
        <f aca="false">((D179)^3)/6</f>
        <v>0.00260416666666667</v>
      </c>
      <c r="J179" s="40" t="s">
        <v>8</v>
      </c>
      <c r="K179" s="175" t="n">
        <f aca="false">(3*(D179)^5)/40</f>
        <v>7.32421875E-005</v>
      </c>
      <c r="L179" s="40" t="s">
        <v>8</v>
      </c>
      <c r="M179" s="80" t="n">
        <f aca="false">(5*(D179)^7)/112</f>
        <v>2.72478376116071E-006</v>
      </c>
      <c r="N179" s="40" t="s">
        <v>8</v>
      </c>
      <c r="O179" s="81" t="n">
        <f aca="false">(35*(D179)^9)/1152</f>
        <v>1.15897920396593E-007</v>
      </c>
      <c r="P179" s="40" t="s">
        <v>8</v>
      </c>
      <c r="R179" s="81" t="n">
        <f aca="false">(63*(D179)^11)/2816</f>
        <v>5.33393838188865E-009</v>
      </c>
      <c r="S179" s="47" t="s">
        <v>7</v>
      </c>
      <c r="T179" s="0" t="n">
        <f aca="false">DEGREES(X179)</f>
        <v>75.5224878296713</v>
      </c>
      <c r="V179" s="0"/>
      <c r="X179" s="99" t="n">
        <f aca="false">(E179)-(I179)-(M179)-(G179)-(K179)-(O179)-(R179)</f>
        <v>1.31811607192511</v>
      </c>
    </row>
    <row r="180" customFormat="false" ht="15" hidden="false" customHeight="false" outlineLevel="0" collapsed="false">
      <c r="B180" s="31"/>
      <c r="C180" s="83"/>
      <c r="D180" s="99"/>
      <c r="E180" s="39"/>
      <c r="G180" s="73"/>
      <c r="H180" s="40"/>
      <c r="I180" s="74"/>
      <c r="K180" s="75"/>
      <c r="L180" s="40"/>
      <c r="M180" s="80"/>
      <c r="O180" s="81"/>
      <c r="P180" s="40"/>
      <c r="R180" s="81"/>
      <c r="S180" s="54"/>
      <c r="V180" s="0"/>
      <c r="X180" s="99" t="n">
        <f aca="false">(E180)-(I180)-(M180)-(G180)-(K180)-(O180)-(R180)</f>
        <v>0</v>
      </c>
    </row>
    <row r="181" customFormat="false" ht="15" hidden="false" customHeight="false" outlineLevel="0" collapsed="false">
      <c r="B181" s="31" t="n">
        <v>0.866</v>
      </c>
      <c r="C181" s="177" t="s">
        <v>115</v>
      </c>
      <c r="D181" s="99" t="n">
        <f aca="false">1/3</f>
        <v>0.333333333333333</v>
      </c>
      <c r="E181" s="39" t="n">
        <f aca="false">(PI())/2</f>
        <v>1.5707963267949</v>
      </c>
      <c r="F181" s="40" t="s">
        <v>8</v>
      </c>
      <c r="G181" s="73" t="n">
        <f aca="false">(D181)</f>
        <v>0.333333333333333</v>
      </c>
      <c r="H181" s="40" t="s">
        <v>8</v>
      </c>
      <c r="I181" s="74" t="n">
        <f aca="false">((D181)^3)/6</f>
        <v>0.00617283950617284</v>
      </c>
      <c r="J181" s="40" t="s">
        <v>8</v>
      </c>
      <c r="K181" s="75" t="n">
        <f aca="false">(3*(D181)^5)/40</f>
        <v>0.000308641975308642</v>
      </c>
      <c r="L181" s="40" t="s">
        <v>8</v>
      </c>
      <c r="M181" s="80" t="n">
        <f aca="false">(5*(D181)^7)/112</f>
        <v>2.04128290548044E-005</v>
      </c>
      <c r="N181" s="40" t="s">
        <v>8</v>
      </c>
      <c r="O181" s="81" t="n">
        <f aca="false">(35*(D181)^9)/1152</f>
        <v>1.54356269087255E-006</v>
      </c>
      <c r="P181" s="40" t="s">
        <v>8</v>
      </c>
      <c r="R181" s="81" t="n">
        <f aca="false">(63*(D181)^11)/2816</f>
        <v>1.26291492889572E-007</v>
      </c>
      <c r="S181" s="47" t="s">
        <v>7</v>
      </c>
      <c r="T181" s="0" t="n">
        <f aca="false">DEGREES(X181)</f>
        <v>70.5287800505416</v>
      </c>
      <c r="V181" s="0"/>
      <c r="X181" s="99" t="n">
        <f aca="false">(E181)-(I181)-(M181)-(G181)-(K181)-(O181)-(R181)</f>
        <v>1.23095942929684</v>
      </c>
    </row>
    <row r="182" customFormat="false" ht="15" hidden="false" customHeight="false" outlineLevel="0" collapsed="false">
      <c r="C182" s="31"/>
      <c r="D182" s="99"/>
      <c r="E182" s="39"/>
      <c r="G182" s="73"/>
      <c r="H182" s="40"/>
      <c r="I182" s="74"/>
      <c r="J182" s="40"/>
      <c r="K182" s="75"/>
      <c r="L182" s="40"/>
      <c r="M182" s="80"/>
      <c r="N182" s="40"/>
      <c r="O182" s="81"/>
      <c r="P182" s="40"/>
      <c r="R182" s="81"/>
      <c r="S182" s="47"/>
      <c r="V182" s="0"/>
      <c r="X182" s="99"/>
    </row>
    <row r="183" customFormat="false" ht="15" hidden="false" customHeight="false" outlineLevel="0" collapsed="false">
      <c r="C183" s="178" t="s">
        <v>116</v>
      </c>
      <c r="D183" s="99" t="n">
        <v>0.4</v>
      </c>
      <c r="E183" s="39" t="n">
        <f aca="false">(PI())/2</f>
        <v>1.5707963267949</v>
      </c>
      <c r="G183" s="73" t="n">
        <f aca="false">(D183)</f>
        <v>0.4</v>
      </c>
      <c r="H183" s="40" t="s">
        <v>8</v>
      </c>
      <c r="I183" s="74" t="n">
        <f aca="false">((D183)^3)/6</f>
        <v>0.0106666666666667</v>
      </c>
      <c r="J183" s="40" t="s">
        <v>8</v>
      </c>
      <c r="K183" s="75" t="n">
        <f aca="false">(3*(D183)^5)/40</f>
        <v>0.000768</v>
      </c>
      <c r="L183" s="40" t="s">
        <v>8</v>
      </c>
      <c r="M183" s="80" t="n">
        <f aca="false">(5*(D183)^7)/112</f>
        <v>7.31428571428572E-005</v>
      </c>
      <c r="N183" s="40" t="s">
        <v>8</v>
      </c>
      <c r="O183" s="81" t="n">
        <f aca="false">(35*(D183)^9)/1152</f>
        <v>7.96444444444445E-006</v>
      </c>
      <c r="P183" s="40" t="s">
        <v>8</v>
      </c>
      <c r="R183" s="81" t="n">
        <f aca="false">(63*(D183)^11)/2816</f>
        <v>9.38356363636364E-007</v>
      </c>
      <c r="S183" s="47" t="s">
        <v>7</v>
      </c>
      <c r="T183" s="0" t="n">
        <f aca="false">DEGREES(X183)</f>
        <v>66.4218291847002</v>
      </c>
      <c r="V183" s="0"/>
      <c r="X183" s="99" t="n">
        <f aca="false">(E183)-(I183)-(M183)-(G183)-(K183)-(O183)-(R183)</f>
        <v>1.15927961447028</v>
      </c>
    </row>
    <row r="184" customFormat="false" ht="15" hidden="false" customHeight="false" outlineLevel="0" collapsed="false">
      <c r="B184" s="31"/>
      <c r="C184" s="82"/>
      <c r="D184" s="99"/>
      <c r="E184" s="39"/>
      <c r="G184" s="73"/>
      <c r="H184" s="40"/>
      <c r="I184" s="74"/>
      <c r="K184" s="75"/>
      <c r="L184" s="40"/>
      <c r="M184" s="80"/>
      <c r="O184" s="81"/>
      <c r="P184" s="40"/>
      <c r="R184" s="81"/>
      <c r="S184" s="54"/>
      <c r="V184" s="0"/>
      <c r="X184" s="99"/>
    </row>
    <row r="185" customFormat="false" ht="15" hidden="false" customHeight="false" outlineLevel="0" collapsed="false">
      <c r="B185" s="31" t="n">
        <v>0.7071</v>
      </c>
      <c r="C185" s="177" t="s">
        <v>117</v>
      </c>
      <c r="D185" s="99" t="n">
        <v>0.5</v>
      </c>
      <c r="E185" s="39" t="n">
        <f aca="false">(PI())/2</f>
        <v>1.5707963267949</v>
      </c>
      <c r="F185" s="40" t="s">
        <v>8</v>
      </c>
      <c r="G185" s="73" t="n">
        <f aca="false">(D185)</f>
        <v>0.5</v>
      </c>
      <c r="H185" s="40" t="s">
        <v>8</v>
      </c>
      <c r="I185" s="74" t="n">
        <f aca="false">((D185)^3)/6</f>
        <v>0.0208333333333333</v>
      </c>
      <c r="J185" s="40" t="s">
        <v>8</v>
      </c>
      <c r="K185" s="179" t="n">
        <f aca="false">(3*(D185)^5)/40</f>
        <v>0.00234375</v>
      </c>
      <c r="L185" s="40" t="s">
        <v>8</v>
      </c>
      <c r="M185" s="80" t="n">
        <f aca="false">(5*(D185)^7)/112</f>
        <v>0.000348772321428571</v>
      </c>
      <c r="N185" s="40" t="s">
        <v>8</v>
      </c>
      <c r="O185" s="81" t="n">
        <f aca="false">(35*(D185)^9)/1152</f>
        <v>5.93397352430556E-005</v>
      </c>
      <c r="P185" s="40" t="s">
        <v>8</v>
      </c>
      <c r="R185" s="81" t="n">
        <f aca="false">(63*(D185)^11)/2816</f>
        <v>1.0923905806108E-005</v>
      </c>
      <c r="S185" s="47" t="s">
        <v>7</v>
      </c>
      <c r="T185" s="0" t="n">
        <f aca="false">DEGREES(X185)</f>
        <v>60.0001521949217</v>
      </c>
      <c r="V185" s="0"/>
      <c r="X185" s="99" t="n">
        <f aca="false">(E185)-(I185)-(M185)-(G185)-(K185)-(O185)-(R185)</f>
        <v>1.04720020749909</v>
      </c>
    </row>
    <row r="186" customFormat="false" ht="15" hidden="false" customHeight="false" outlineLevel="0" collapsed="false">
      <c r="B186" s="31"/>
      <c r="C186" s="82"/>
      <c r="D186" s="99"/>
      <c r="E186" s="39"/>
      <c r="F186" s="40"/>
      <c r="G186" s="73"/>
      <c r="H186" s="40"/>
      <c r="I186" s="74"/>
      <c r="J186" s="40"/>
      <c r="K186" s="179"/>
      <c r="L186" s="40"/>
      <c r="M186" s="80"/>
      <c r="N186" s="40"/>
      <c r="O186" s="81"/>
      <c r="P186" s="40"/>
      <c r="R186" s="81"/>
      <c r="S186" s="47"/>
      <c r="V186" s="0"/>
      <c r="X186" s="99" t="n">
        <f aca="false">(E186)-(I186)-(M186)-(G186)-(K186)-(O186)-(R186)</f>
        <v>0</v>
      </c>
    </row>
    <row r="187" customFormat="false" ht="15" hidden="false" customHeight="false" outlineLevel="0" collapsed="false">
      <c r="B187" s="31"/>
      <c r="C187" s="82"/>
      <c r="D187" s="99" t="n">
        <v>0.6</v>
      </c>
      <c r="E187" s="39" t="n">
        <f aca="false">(PI())/2</f>
        <v>1.5707963267949</v>
      </c>
      <c r="F187" s="40" t="s">
        <v>8</v>
      </c>
      <c r="G187" s="73" t="n">
        <f aca="false">(D187)</f>
        <v>0.6</v>
      </c>
      <c r="H187" s="40" t="s">
        <v>8</v>
      </c>
      <c r="I187" s="74" t="n">
        <f aca="false">((D187)^3)/6</f>
        <v>0.036</v>
      </c>
      <c r="J187" s="40" t="s">
        <v>8</v>
      </c>
      <c r="K187" s="179" t="n">
        <f aca="false">(3*(D187)^5)/40</f>
        <v>0.005832</v>
      </c>
      <c r="L187" s="40" t="s">
        <v>8</v>
      </c>
      <c r="M187" s="80" t="n">
        <f aca="false">(5*(D187)^7)/112</f>
        <v>0.00124971428571429</v>
      </c>
      <c r="N187" s="40" t="s">
        <v>8</v>
      </c>
      <c r="O187" s="81" t="n">
        <f aca="false">(35*(D187)^9)/1152</f>
        <v>0.00030618</v>
      </c>
      <c r="P187" s="40" t="s">
        <v>8</v>
      </c>
      <c r="R187" s="81" t="n">
        <f aca="false">(63*(D187)^11)/2816</f>
        <v>8.11655345454545E-005</v>
      </c>
      <c r="S187" s="47" t="s">
        <v>7</v>
      </c>
      <c r="T187" s="0" t="n">
        <f aca="false">DEGREES(X187)</f>
        <v>53.131938625048</v>
      </c>
      <c r="V187" s="0"/>
      <c r="X187" s="99" t="n">
        <f aca="false">(E187)-(I187)-(M187)-(G187)-(K187)-(O187)-(R187)</f>
        <v>0.927327266974637</v>
      </c>
    </row>
    <row r="188" customFormat="false" ht="15" hidden="false" customHeight="false" outlineLevel="0" collapsed="false">
      <c r="B188" s="31"/>
      <c r="C188" s="82"/>
      <c r="D188" s="99"/>
      <c r="E188" s="39"/>
      <c r="G188" s="73"/>
      <c r="H188" s="40"/>
      <c r="I188" s="74"/>
      <c r="K188" s="75"/>
      <c r="L188" s="40"/>
      <c r="M188" s="80"/>
      <c r="O188" s="81"/>
      <c r="P188" s="40"/>
      <c r="R188" s="81"/>
      <c r="S188" s="54"/>
      <c r="V188" s="0"/>
      <c r="X188" s="99"/>
    </row>
    <row r="189" customFormat="false" ht="15" hidden="false" customHeight="false" outlineLevel="0" collapsed="false">
      <c r="B189" s="31" t="n">
        <v>0.5</v>
      </c>
      <c r="C189" s="177" t="s">
        <v>118</v>
      </c>
      <c r="D189" s="99" t="n">
        <f aca="false">2/3</f>
        <v>0.666666666666667</v>
      </c>
      <c r="E189" s="39" t="n">
        <f aca="false">(PI())/2</f>
        <v>1.5707963267949</v>
      </c>
      <c r="F189" s="40" t="s">
        <v>8</v>
      </c>
      <c r="G189" s="73" t="n">
        <f aca="false">(D189)</f>
        <v>0.666666666666667</v>
      </c>
      <c r="H189" s="40" t="s">
        <v>8</v>
      </c>
      <c r="I189" s="74" t="n">
        <f aca="false">((D189)^3)/6</f>
        <v>0.0493827160493827</v>
      </c>
      <c r="J189" s="40" t="s">
        <v>8</v>
      </c>
      <c r="K189" s="75" t="n">
        <f aca="false">(3*(D189)^5)/40</f>
        <v>0.00987654320987654</v>
      </c>
      <c r="L189" s="40" t="s">
        <v>8</v>
      </c>
      <c r="M189" s="80" t="n">
        <f aca="false">(5*(D189)^7)/112</f>
        <v>0.00261284211901496</v>
      </c>
      <c r="N189" s="40" t="s">
        <v>8</v>
      </c>
      <c r="O189" s="81" t="n">
        <f aca="false">(35*(D189)^9)/1152</f>
        <v>0.000790304097726746</v>
      </c>
      <c r="P189" s="40" t="s">
        <v>8</v>
      </c>
      <c r="R189" s="81" t="n">
        <f aca="false">(63*(D189)^11)/2816</f>
        <v>0.000258644977437844</v>
      </c>
      <c r="S189" s="47" t="s">
        <v>7</v>
      </c>
      <c r="T189" s="0" t="n">
        <f aca="false">DEGREES(X189)</f>
        <v>48.1977030244334</v>
      </c>
      <c r="V189" s="0"/>
      <c r="X189" s="99" t="n">
        <f aca="false">(E189)-(I189)-(M189)-(G189)-(K189)-(O189)-(R189)</f>
        <v>0.841208609674791</v>
      </c>
    </row>
    <row r="190" customFormat="false" ht="15" hidden="false" customHeight="false" outlineLevel="0" collapsed="false">
      <c r="B190" s="180"/>
      <c r="C190" s="82"/>
      <c r="D190" s="99"/>
      <c r="E190" s="39"/>
      <c r="G190" s="73"/>
      <c r="H190" s="40"/>
      <c r="I190" s="74"/>
      <c r="K190" s="75"/>
      <c r="L190" s="40"/>
      <c r="M190" s="80"/>
      <c r="O190" s="81"/>
      <c r="P190" s="40"/>
      <c r="R190" s="81"/>
      <c r="S190" s="54"/>
      <c r="V190" s="0"/>
      <c r="X190" s="99" t="n">
        <f aca="false">(E190)-(I190)-(M190)-(G190)-(K190)-(O190)-(R190)</f>
        <v>0</v>
      </c>
    </row>
    <row r="191" customFormat="false" ht="15" hidden="false" customHeight="false" outlineLevel="0" collapsed="false">
      <c r="B191" s="180" t="n">
        <v>0.2588</v>
      </c>
      <c r="C191" s="177" t="s">
        <v>119</v>
      </c>
      <c r="D191" s="99" t="n">
        <f aca="false">SQRT(3)/2</f>
        <v>0.866025403784439</v>
      </c>
      <c r="E191" s="39" t="n">
        <f aca="false">(PI())/2</f>
        <v>1.5707963267949</v>
      </c>
      <c r="F191" s="40" t="s">
        <v>8</v>
      </c>
      <c r="G191" s="73" t="n">
        <f aca="false">(D191)</f>
        <v>0.866025403784439</v>
      </c>
      <c r="H191" s="40" t="s">
        <v>8</v>
      </c>
      <c r="I191" s="74" t="n">
        <f aca="false">((D191)^3)/6</f>
        <v>0.108253175473055</v>
      </c>
      <c r="J191" s="40" t="s">
        <v>8</v>
      </c>
      <c r="K191" s="75" t="n">
        <f aca="false">(3*(D191)^5)/40</f>
        <v>0.036535446722156</v>
      </c>
      <c r="L191" s="40" t="s">
        <v>8</v>
      </c>
      <c r="M191" s="80" t="n">
        <f aca="false">(5*(D191)^7)/112</f>
        <v>0.0163104672866768</v>
      </c>
      <c r="N191" s="40" t="s">
        <v>8</v>
      </c>
      <c r="O191" s="81" t="n">
        <f aca="false">(35*(D191)^9)/1152</f>
        <v>0.00832513434424127</v>
      </c>
      <c r="P191" s="40" t="s">
        <v>8</v>
      </c>
      <c r="R191" s="81" t="n">
        <f aca="false">(63*(D191)^11)/2816</f>
        <v>0.00459774464920598</v>
      </c>
      <c r="S191" s="47" t="s">
        <v>7</v>
      </c>
      <c r="T191" s="0" t="n">
        <f aca="false">DEGREES(X191)</f>
        <v>30.4096750758434</v>
      </c>
      <c r="V191" s="0"/>
      <c r="X191" s="99" t="n">
        <f aca="false">(E191)-(I191)-(M191)-(G191)-(K191)-(O191)-(R191)</f>
        <v>0.530748954535123</v>
      </c>
    </row>
    <row r="192" customFormat="false" ht="15" hidden="false" customHeight="false" outlineLevel="0" collapsed="false">
      <c r="B192" s="180"/>
      <c r="C192" s="83"/>
      <c r="D192" s="99"/>
      <c r="E192" s="39"/>
      <c r="H192" s="40"/>
      <c r="I192" s="74"/>
      <c r="J192" s="40"/>
      <c r="K192" s="75"/>
      <c r="L192" s="40"/>
      <c r="M192" s="80"/>
      <c r="N192" s="40"/>
      <c r="O192" s="81"/>
      <c r="P192" s="40"/>
      <c r="R192" s="181" t="s">
        <v>120</v>
      </c>
      <c r="V192" s="0"/>
      <c r="X192" s="99"/>
    </row>
    <row r="193" customFormat="false" ht="15" hidden="false" customHeight="false" outlineLevel="0" collapsed="false">
      <c r="A193" s="0" t="s">
        <v>121</v>
      </c>
      <c r="B193" s="180"/>
      <c r="C193" s="182" t="s">
        <v>122</v>
      </c>
      <c r="D193" s="183"/>
      <c r="E193" s="184"/>
      <c r="G193" s="185" t="s">
        <v>123</v>
      </c>
      <c r="H193" s="40"/>
      <c r="I193" s="74"/>
      <c r="J193" s="40"/>
      <c r="K193" s="75"/>
      <c r="L193" s="40"/>
      <c r="M193" s="80"/>
      <c r="N193" s="40"/>
      <c r="O193" s="81"/>
      <c r="P193" s="40"/>
      <c r="R193" s="0"/>
      <c r="V193" s="0"/>
      <c r="X193" s="99"/>
    </row>
    <row r="194" customFormat="false" ht="15" hidden="false" customHeight="false" outlineLevel="0" collapsed="false">
      <c r="B194" s="180"/>
      <c r="C194" s="83"/>
      <c r="D194" s="99"/>
      <c r="E194" s="39"/>
      <c r="G194" s="73"/>
      <c r="H194" s="40"/>
      <c r="I194" s="74"/>
      <c r="J194" s="40"/>
      <c r="K194" s="75"/>
      <c r="L194" s="40"/>
      <c r="M194" s="80"/>
      <c r="N194" s="40"/>
      <c r="O194" s="81"/>
      <c r="P194" s="40"/>
      <c r="R194" s="81"/>
      <c r="S194" s="47"/>
      <c r="V194" s="0"/>
      <c r="X194" s="99"/>
    </row>
    <row r="195" customFormat="false" ht="15" hidden="false" customHeight="false" outlineLevel="0" collapsed="false">
      <c r="A195" s="186" t="s">
        <v>124</v>
      </c>
      <c r="C195" s="187"/>
      <c r="D195" s="188" t="n">
        <f aca="false">SQRT(0.19)</f>
        <v>0.435889894354067</v>
      </c>
      <c r="E195" s="189"/>
      <c r="G195" s="73" t="n">
        <f aca="false">(D195)</f>
        <v>0.435889894354067</v>
      </c>
      <c r="H195" s="190" t="s">
        <v>125</v>
      </c>
      <c r="I195" s="74" t="n">
        <f aca="false">((D195)^3)/6</f>
        <v>0.0138031799878788</v>
      </c>
      <c r="J195" s="190" t="s">
        <v>125</v>
      </c>
      <c r="K195" s="175" t="n">
        <f aca="false">(3*(D195)^5)/40</f>
        <v>0.00118017188896364</v>
      </c>
      <c r="L195" s="190" t="s">
        <v>125</v>
      </c>
      <c r="M195" s="80" t="n">
        <f aca="false">(5*(D195)^7)/112</f>
        <v>0.000133471820775649</v>
      </c>
      <c r="N195" s="190" t="s">
        <v>125</v>
      </c>
      <c r="O195" s="81" t="n">
        <f aca="false">(35*(D195)^9)/1152</f>
        <v>1.72586479364069E-005</v>
      </c>
      <c r="P195" s="190" t="s">
        <v>125</v>
      </c>
      <c r="R195" s="81" t="n">
        <f aca="false">(63*(D195)^11)/2816</f>
        <v>2.41464174310275E-006</v>
      </c>
      <c r="S195" s="47" t="s">
        <v>7</v>
      </c>
      <c r="T195" s="0" t="n">
        <f aca="false">DEGREES(X195)</f>
        <v>25.841908672876</v>
      </c>
      <c r="V195" s="0"/>
      <c r="X195" s="99" t="n">
        <f aca="false">(I195)+(M195)+(G195)+(K195)+(O195)+(R195)</f>
        <v>0.451026391341365</v>
      </c>
    </row>
    <row r="196" customFormat="false" ht="15" hidden="false" customHeight="false" outlineLevel="0" collapsed="false">
      <c r="B196" s="180"/>
      <c r="C196" s="0" t="s">
        <v>126</v>
      </c>
      <c r="D196" s="99"/>
      <c r="E196" s="39"/>
      <c r="H196" s="40"/>
      <c r="I196" s="74"/>
      <c r="K196" s="75"/>
      <c r="L196" s="40"/>
      <c r="M196" s="80"/>
      <c r="O196" s="81"/>
      <c r="P196" s="40"/>
      <c r="R196" s="81"/>
      <c r="S196" s="54"/>
      <c r="V196" s="0"/>
      <c r="X196" s="99"/>
    </row>
    <row r="197" customFormat="false" ht="15" hidden="false" customHeight="false" outlineLevel="0" collapsed="false">
      <c r="B197" s="180"/>
      <c r="C197" s="83"/>
      <c r="D197" s="99"/>
      <c r="E197" s="39"/>
      <c r="H197" s="40"/>
      <c r="I197" s="74"/>
      <c r="K197" s="75"/>
      <c r="L197" s="40"/>
      <c r="M197" s="80"/>
      <c r="O197" s="81"/>
      <c r="P197" s="40"/>
      <c r="R197" s="81"/>
      <c r="S197" s="54"/>
      <c r="V197" s="0"/>
      <c r="X197" s="99"/>
    </row>
    <row r="198" customFormat="false" ht="15" hidden="false" customHeight="false" outlineLevel="0" collapsed="false">
      <c r="B198" s="180" t="n">
        <v>0</v>
      </c>
      <c r="C198" s="174" t="s">
        <v>127</v>
      </c>
      <c r="D198" s="99" t="n">
        <v>1</v>
      </c>
      <c r="E198" s="39" t="n">
        <f aca="false">(PI())/2</f>
        <v>1.5707963267949</v>
      </c>
      <c r="F198" s="40" t="s">
        <v>8</v>
      </c>
      <c r="G198" s="73" t="n">
        <f aca="false">(D198)</f>
        <v>1</v>
      </c>
      <c r="H198" s="40" t="s">
        <v>8</v>
      </c>
      <c r="I198" s="74" t="n">
        <f aca="false">((D198)^3)/6</f>
        <v>0.166666666666667</v>
      </c>
      <c r="J198" s="40" t="s">
        <v>8</v>
      </c>
      <c r="K198" s="191" t="n">
        <f aca="false">(3*(D198)^5)/40</f>
        <v>0.075</v>
      </c>
      <c r="L198" s="40" t="s">
        <v>8</v>
      </c>
      <c r="M198" s="80" t="n">
        <f aca="false">(5*(D198)^7)/112</f>
        <v>0.0446428571428571</v>
      </c>
      <c r="N198" s="40" t="s">
        <v>8</v>
      </c>
      <c r="O198" s="81" t="n">
        <f aca="false">(35*(D198)^9)/1152</f>
        <v>0.0303819444444444</v>
      </c>
      <c r="P198" s="40" t="s">
        <v>8</v>
      </c>
      <c r="R198" s="81" t="n">
        <f aca="false">(63*(D198)^11)/2816</f>
        <v>0.0223721590909091</v>
      </c>
      <c r="S198" s="47" t="s">
        <v>7</v>
      </c>
      <c r="T198" s="0" t="n">
        <f aca="false">DEGREES(X198)</f>
        <v>13.2773056536597</v>
      </c>
      <c r="V198" s="0"/>
      <c r="X198" s="99" t="n">
        <f aca="false">(E198)-(I198)-(M198)-(G198)-(K198)-(O198)-(R198)</f>
        <v>0.231732699450019</v>
      </c>
    </row>
    <row r="199" customFormat="false" ht="15" hidden="false" customHeight="false" outlineLevel="0" collapsed="false">
      <c r="B199" s="192"/>
      <c r="C199" s="78"/>
      <c r="D199" s="99"/>
      <c r="E199" s="39"/>
      <c r="G199" s="73"/>
      <c r="H199" s="40"/>
      <c r="I199" s="74"/>
      <c r="K199" s="79"/>
      <c r="L199" s="40"/>
      <c r="M199" s="80"/>
      <c r="O199" s="81"/>
      <c r="P199" s="40"/>
      <c r="R199" s="81"/>
      <c r="S199" s="54"/>
      <c r="V199" s="0"/>
      <c r="X199" s="99"/>
    </row>
    <row r="200" customFormat="false" ht="15" hidden="false" customHeight="false" outlineLevel="0" collapsed="false">
      <c r="A200" s="0" t="s">
        <v>121</v>
      </c>
      <c r="B200" s="192"/>
      <c r="C200" s="177" t="s">
        <v>128</v>
      </c>
      <c r="D200" s="99"/>
      <c r="E200" s="39"/>
      <c r="G200" s="73"/>
      <c r="H200" s="40"/>
      <c r="I200" s="74"/>
      <c r="K200" s="79"/>
      <c r="L200" s="40"/>
      <c r="M200" s="80"/>
      <c r="O200" s="81"/>
      <c r="P200" s="40"/>
      <c r="R200" s="81"/>
      <c r="S200" s="54"/>
      <c r="V200" s="0"/>
      <c r="X200" s="99"/>
    </row>
    <row r="201" customFormat="false" ht="15" hidden="false" customHeight="false" outlineLevel="0" collapsed="false">
      <c r="B201" s="31"/>
      <c r="C201" s="78"/>
      <c r="D201" s="99"/>
      <c r="E201" s="39"/>
      <c r="G201" s="73"/>
      <c r="H201" s="40"/>
      <c r="I201" s="74"/>
      <c r="K201" s="79"/>
      <c r="L201" s="40"/>
      <c r="M201" s="80"/>
      <c r="O201" s="81"/>
      <c r="P201" s="40"/>
      <c r="R201" s="81"/>
      <c r="S201" s="54"/>
      <c r="V201" s="0"/>
      <c r="X201" s="99"/>
    </row>
    <row r="202" customFormat="false" ht="15" hidden="false" customHeight="false" outlineLevel="0" collapsed="false">
      <c r="B202" s="31" t="n">
        <v>-0.2588</v>
      </c>
      <c r="C202" s="82" t="s">
        <v>31</v>
      </c>
      <c r="D202" s="10"/>
      <c r="E202" s="39" t="n">
        <f aca="false">(PI())/2</f>
        <v>1.5707963267949</v>
      </c>
      <c r="F202" s="40" t="s">
        <v>8</v>
      </c>
      <c r="G202" s="73" t="n">
        <f aca="false">((V179)^2)/2</f>
        <v>0</v>
      </c>
      <c r="H202" s="40" t="s">
        <v>8</v>
      </c>
      <c r="I202" s="74" t="n">
        <f aca="false">((V179)^4)/24</f>
        <v>0</v>
      </c>
      <c r="J202" s="40" t="s">
        <v>8</v>
      </c>
      <c r="K202" s="193" t="n">
        <f aca="false">((V179)^6)/720</f>
        <v>0</v>
      </c>
      <c r="L202" s="40" t="s">
        <v>8</v>
      </c>
      <c r="M202" s="76" t="n">
        <f aca="false">((V179)^8)/40320</f>
        <v>0</v>
      </c>
      <c r="N202" s="40" t="s">
        <v>8</v>
      </c>
      <c r="O202" s="85" t="n">
        <f aca="false">((V179)^10)/3628800</f>
        <v>0</v>
      </c>
      <c r="P202" s="40" t="s">
        <v>8</v>
      </c>
      <c r="R202" s="0"/>
      <c r="S202" s="47" t="s">
        <v>7</v>
      </c>
      <c r="V202" s="0"/>
      <c r="X202" s="99"/>
    </row>
    <row r="203" customFormat="false" ht="12.8" hidden="false" customHeight="false" outlineLevel="0" collapsed="false">
      <c r="B203" s="31"/>
      <c r="C203" s="83"/>
      <c r="D203" s="10"/>
      <c r="E203" s="39"/>
      <c r="G203" s="73"/>
      <c r="I203" s="74"/>
      <c r="K203" s="193"/>
      <c r="L203" s="46"/>
      <c r="M203" s="76"/>
      <c r="O203" s="85"/>
      <c r="Q203" s="54"/>
      <c r="R203" s="0"/>
      <c r="V203" s="99"/>
    </row>
    <row r="206" customFormat="false" ht="12.8" hidden="false" customHeight="false" outlineLevel="0" collapsed="false">
      <c r="D206" s="194"/>
      <c r="E206" s="131" t="s">
        <v>129</v>
      </c>
    </row>
    <row r="207" customFormat="false" ht="12.8" hidden="false" customHeight="false" outlineLevel="0" collapsed="false">
      <c r="D207" s="194"/>
      <c r="E207" s="131" t="s">
        <v>130</v>
      </c>
    </row>
    <row r="208" customFormat="false" ht="12.8" hidden="false" customHeight="false" outlineLevel="0" collapsed="false">
      <c r="D208" s="194"/>
      <c r="E208" s="131" t="s">
        <v>131</v>
      </c>
    </row>
    <row r="209" customFormat="false" ht="12.8" hidden="false" customHeight="false" outlineLevel="0" collapsed="false">
      <c r="D209" s="194"/>
      <c r="E209" s="131"/>
    </row>
    <row r="210" customFormat="false" ht="12.8" hidden="false" customHeight="false" outlineLevel="0" collapsed="false">
      <c r="D210" s="194"/>
      <c r="E210" s="131" t="s">
        <v>132</v>
      </c>
    </row>
    <row r="211" customFormat="false" ht="14.15" hidden="false" customHeight="false" outlineLevel="0" collapsed="false">
      <c r="D211" s="194"/>
      <c r="E211" s="131" t="s">
        <v>133</v>
      </c>
    </row>
    <row r="212" customFormat="false" ht="12.8" hidden="false" customHeight="false" outlineLevel="0" collapsed="false">
      <c r="B212" s="181"/>
      <c r="C212" s="7" t="s">
        <v>134</v>
      </c>
      <c r="D212" s="0"/>
      <c r="E212" s="0"/>
      <c r="H212" s="194"/>
      <c r="I212" s="195" t="s">
        <v>135</v>
      </c>
      <c r="J212" s="196"/>
      <c r="K212" s="181"/>
    </row>
    <row r="213" customFormat="false" ht="12.8" hidden="false" customHeight="false" outlineLevel="0" collapsed="false">
      <c r="C213" s="7" t="s">
        <v>136</v>
      </c>
      <c r="D213" s="194"/>
      <c r="E213" s="131"/>
    </row>
    <row r="214" customFormat="false" ht="12.8" hidden="false" customHeight="false" outlineLevel="0" collapsed="false">
      <c r="C214" s="7" t="s">
        <v>137</v>
      </c>
      <c r="D214" s="194"/>
      <c r="E214" s="131" t="s">
        <v>138</v>
      </c>
    </row>
    <row r="215" customFormat="false" ht="12.8" hidden="false" customHeight="false" outlineLevel="0" collapsed="false">
      <c r="C215" s="7" t="s">
        <v>139</v>
      </c>
      <c r="D215" s="194"/>
      <c r="E215" s="131"/>
    </row>
    <row r="216" customFormat="false" ht="12.8" hidden="false" customHeight="false" outlineLevel="0" collapsed="false">
      <c r="C216" s="197" t="s">
        <v>140</v>
      </c>
      <c r="D216" s="194"/>
      <c r="E216" s="195" t="s">
        <v>141</v>
      </c>
      <c r="F216" s="196"/>
    </row>
    <row r="217" customFormat="false" ht="12.8" hidden="false" customHeight="false" outlineLevel="0" collapsed="false">
      <c r="D217" s="194"/>
      <c r="E217" s="131" t="s">
        <v>142</v>
      </c>
    </row>
    <row r="218" customFormat="false" ht="12.8" hidden="false" customHeight="false" outlineLevel="0" collapsed="false">
      <c r="D218" s="194"/>
      <c r="E218" s="131"/>
    </row>
    <row r="219" customFormat="false" ht="12.8" hidden="false" customHeight="false" outlineLevel="0" collapsed="false">
      <c r="D219" s="194"/>
      <c r="E219" s="0" t="s">
        <v>136</v>
      </c>
    </row>
    <row r="220" customFormat="false" ht="12.8" hidden="false" customHeight="false" outlineLevel="0" collapsed="false">
      <c r="D220" s="194"/>
      <c r="E220" s="127" t="s">
        <v>143</v>
      </c>
    </row>
    <row r="221" customFormat="false" ht="14.15" hidden="false" customHeight="false" outlineLevel="0" collapsed="false">
      <c r="E221" s="0" t="s">
        <v>144</v>
      </c>
    </row>
    <row r="222" customFormat="false" ht="12.8" hidden="false" customHeight="false" outlineLevel="0" collapsed="false">
      <c r="E222" s="9" t="s">
        <v>145</v>
      </c>
    </row>
    <row r="225" customFormat="false" ht="14.15" hidden="false" customHeight="false" outlineLevel="0" collapsed="false">
      <c r="C225" s="157" t="s">
        <v>91</v>
      </c>
    </row>
    <row r="248" customFormat="false" ht="12.8" hidden="false" customHeight="false" outlineLevel="0" collapsed="false">
      <c r="L248" s="0" t="n">
        <v>0</v>
      </c>
      <c r="M248" s="54"/>
    </row>
    <row r="249" customFormat="false" ht="12.8" hidden="false" customHeight="false" outlineLevel="0" collapsed="false">
      <c r="K249" s="0" t="n">
        <f aca="false">SQRT(0.19)</f>
        <v>0.435889894354067</v>
      </c>
      <c r="L249" s="0" t="n">
        <v>1</v>
      </c>
      <c r="M249" s="54" t="n">
        <f aca="false">K$249^(L249)</f>
        <v>0.435889894354067</v>
      </c>
    </row>
    <row r="250" customFormat="false" ht="12.8" hidden="false" customHeight="false" outlineLevel="0" collapsed="false">
      <c r="K250" s="8"/>
      <c r="L250" s="8" t="n">
        <v>2</v>
      </c>
      <c r="M250" s="198" t="n">
        <f aca="false">K$249^(L250)</f>
        <v>0.19</v>
      </c>
    </row>
    <row r="251" customFormat="false" ht="12.8" hidden="false" customHeight="false" outlineLevel="0" collapsed="false">
      <c r="L251" s="0" t="n">
        <v>3</v>
      </c>
      <c r="M251" s="54" t="n">
        <f aca="false">K$249^(L251)</f>
        <v>0.0828190799272728</v>
      </c>
    </row>
    <row r="252" customFormat="false" ht="12.8" hidden="false" customHeight="false" outlineLevel="0" collapsed="false">
      <c r="M252" s="54"/>
    </row>
    <row r="253" customFormat="false" ht="12.8" hidden="false" customHeight="false" outlineLevel="0" collapsed="false">
      <c r="L253" s="0" t="n">
        <v>5</v>
      </c>
      <c r="M253" s="54" t="n">
        <f aca="false">K$249^(L253)</f>
        <v>0.0157356251861818</v>
      </c>
      <c r="O253" s="0" t="n">
        <v>3</v>
      </c>
      <c r="R253" s="10" t="n">
        <f aca="false">(M253)*(O253)</f>
        <v>0.0472068755585455</v>
      </c>
    </row>
    <row r="254" customFormat="false" ht="12.8" hidden="false" customHeight="false" outlineLevel="0" collapsed="false">
      <c r="M254" s="54"/>
    </row>
    <row r="255" customFormat="false" ht="12.8" hidden="false" customHeight="false" outlineLevel="0" collapsed="false">
      <c r="L255" s="0" t="n">
        <v>7</v>
      </c>
      <c r="M255" s="54" t="n">
        <f aca="false">K$249^(L255)</f>
        <v>0.00298976878537455</v>
      </c>
      <c r="O255" s="0" t="n">
        <v>5</v>
      </c>
      <c r="R255" s="10" t="n">
        <f aca="false">(M255)*(O255)</f>
        <v>0.0149488439268727</v>
      </c>
    </row>
    <row r="256" customFormat="false" ht="12.8" hidden="false" customHeight="false" outlineLevel="0" collapsed="false">
      <c r="M256" s="54"/>
    </row>
    <row r="257" customFormat="false" ht="12.8" hidden="false" customHeight="false" outlineLevel="0" collapsed="false">
      <c r="E257" s="0"/>
      <c r="F257" s="0"/>
      <c r="L257" s="0" t="n">
        <v>9</v>
      </c>
      <c r="M257" s="54" t="n">
        <f aca="false">K$249^(L257)</f>
        <v>0.000568056069221164</v>
      </c>
      <c r="O257" s="0" t="n">
        <v>35</v>
      </c>
      <c r="R257" s="10" t="n">
        <f aca="false">(M257)*(O257)</f>
        <v>0.0198819624227407</v>
      </c>
    </row>
    <row r="258" customFormat="false" ht="12.8" hidden="false" customHeight="false" outlineLevel="0" collapsed="false">
      <c r="E258" s="0" t="n">
        <v>0.2</v>
      </c>
      <c r="F258" s="0" t="n">
        <v>1</v>
      </c>
      <c r="G258" s="0" t="n">
        <f aca="false">E$258^(F258)</f>
        <v>0.2</v>
      </c>
      <c r="M258" s="54"/>
    </row>
    <row r="259" customFormat="false" ht="12.8" hidden="false" customHeight="false" outlineLevel="0" collapsed="false">
      <c r="E259" s="0"/>
      <c r="F259" s="0"/>
      <c r="L259" s="0" t="n">
        <v>11</v>
      </c>
      <c r="M259" s="54" t="n">
        <f aca="false">K$249^(L259)</f>
        <v>0.000107930653152021</v>
      </c>
      <c r="O259" s="0" t="n">
        <v>63</v>
      </c>
      <c r="R259" s="10" t="n">
        <f aca="false">(M259)*(O259)</f>
        <v>0.00679963114857733</v>
      </c>
    </row>
    <row r="260" customFormat="false" ht="12.8" hidden="false" customHeight="false" outlineLevel="0" collapsed="false">
      <c r="E260" s="0"/>
      <c r="F260" s="0" t="n">
        <v>3</v>
      </c>
      <c r="G260" s="0" t="n">
        <f aca="false">E$258^(F260)</f>
        <v>0.008</v>
      </c>
      <c r="M260" s="54"/>
    </row>
    <row r="261" customFormat="false" ht="12.8" hidden="false" customHeight="false" outlineLevel="0" collapsed="false">
      <c r="E261" s="0"/>
      <c r="F261" s="0"/>
    </row>
    <row r="262" customFormat="false" ht="12.8" hidden="false" customHeight="false" outlineLevel="0" collapsed="false">
      <c r="E262" s="0"/>
      <c r="F262" s="0" t="n">
        <v>5</v>
      </c>
      <c r="G262" s="0" t="n">
        <f aca="false">E$258^(F262)</f>
        <v>0.00032</v>
      </c>
      <c r="H262" s="0" t="n">
        <v>3</v>
      </c>
      <c r="I262" s="54"/>
    </row>
    <row r="263" customFormat="false" ht="12.8" hidden="false" customHeight="false" outlineLevel="0" collapsed="false">
      <c r="E263" s="0"/>
      <c r="F263" s="0"/>
    </row>
    <row r="264" customFormat="false" ht="12.8" hidden="false" customHeight="false" outlineLevel="0" collapsed="false">
      <c r="E264" s="0"/>
      <c r="F264" s="0" t="n">
        <v>7</v>
      </c>
      <c r="G264" s="199" t="n">
        <f aca="false">E$258^(F264)</f>
        <v>1.28E-005</v>
      </c>
      <c r="H264" s="0" t="n">
        <v>5</v>
      </c>
      <c r="I264" s="54"/>
    </row>
  </sheetData>
  <mergeCells count="19">
    <mergeCell ref="B3:C3"/>
    <mergeCell ref="B9:B10"/>
    <mergeCell ref="C9:C10"/>
    <mergeCell ref="D9:D10"/>
    <mergeCell ref="E9:E10"/>
    <mergeCell ref="F9:F10"/>
    <mergeCell ref="H9:H10"/>
    <mergeCell ref="J9:J10"/>
    <mergeCell ref="L9:L10"/>
    <mergeCell ref="N9:N10"/>
    <mergeCell ref="C161:D161"/>
    <mergeCell ref="B166:B167"/>
    <mergeCell ref="C166:C167"/>
    <mergeCell ref="D166:D167"/>
    <mergeCell ref="F166:F167"/>
    <mergeCell ref="H166:H167"/>
    <mergeCell ref="J166:J167"/>
    <mergeCell ref="L166:L167"/>
    <mergeCell ref="N166:N16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ja-JP</dc:language>
  <cp:lastModifiedBy/>
  <dcterms:modified xsi:type="dcterms:W3CDTF">2025-04-20T15:28:54Z</dcterms:modified>
  <cp:revision>272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